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55" windowWidth="11520" windowHeight="5625" activeTab="0"/>
  </bookViews>
  <sheets>
    <sheet name="Topolino" sheetId="1" r:id="rId1"/>
  </sheets>
  <definedNames/>
  <calcPr fullCalcOnLoad="1"/>
</workbook>
</file>

<file path=xl/sharedStrings.xml><?xml version="1.0" encoding="utf-8"?>
<sst xmlns="http://schemas.openxmlformats.org/spreadsheetml/2006/main" count="79" uniqueCount="9">
  <si>
    <t>su 75</t>
  </si>
  <si>
    <t>Se sei stato e/o sei ancora un lettore di Topolino…</t>
  </si>
  <si>
    <t>...vediamo quanti personaggi riesci a indovinare!!!</t>
  </si>
  <si>
    <t>*</t>
  </si>
  <si>
    <t>*****</t>
  </si>
  <si>
    <t>***</t>
  </si>
  <si>
    <t>**</t>
  </si>
  <si>
    <t>*:     Facilissimo, non provare a sbagliare!!!
**:    Facile, ma devi rifletterci un po' su...
***:   Difficilino, devi essere abbastanza ferrato.
****:  Decisamente difficile, alla portata di pochi.
*****: O sei Walt Disney, oppure lascia perdere!!!</t>
  </si>
  <si>
    <t>****</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</si>
</sst>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12">
    <font>
      <sz val="10"/>
      <name val="Arial"/>
      <family val="0"/>
    </font>
    <font>
      <b/>
      <sz val="10"/>
      <name val="Lucida Sans Unicode"/>
      <family val="2"/>
    </font>
    <font>
      <b/>
      <u val="single"/>
      <sz val="20"/>
      <name val="Lucida Sans Unicode"/>
      <family val="2"/>
    </font>
    <font>
      <b/>
      <sz val="24"/>
      <color indexed="10"/>
      <name val="Comic Sans MS"/>
      <family val="4"/>
    </font>
    <font>
      <sz val="24"/>
      <name val="Arial"/>
      <family val="0"/>
    </font>
    <font>
      <sz val="10"/>
      <color indexed="22"/>
      <name val="Arial"/>
      <family val="0"/>
    </font>
    <font>
      <b/>
      <i/>
      <sz val="24"/>
      <color indexed="10"/>
      <name val="Monotype Corsiva"/>
      <family val="4"/>
    </font>
    <font>
      <b/>
      <sz val="24"/>
      <name val="Arial"/>
      <family val="2"/>
    </font>
    <font>
      <b/>
      <sz val="24"/>
      <color indexed="17"/>
      <name val="Comic Sans MS"/>
      <family val="4"/>
    </font>
    <font>
      <b/>
      <sz val="16"/>
      <name val="Lucida Sans Unicode"/>
      <family val="2"/>
    </font>
    <font>
      <b/>
      <sz val="11"/>
      <name val="Courier New"/>
      <family val="3"/>
    </font>
    <font>
      <b/>
      <sz val="14"/>
      <name val="Lucida Sans Unicode"/>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4">
    <border>
      <left/>
      <right/>
      <top/>
      <bottom/>
      <diagonal/>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xf>
    <xf numFmtId="0" fontId="1" fillId="2" borderId="1" xfId="0" applyFont="1" applyFill="1" applyBorder="1" applyAlignment="1" applyProtection="1">
      <alignment horizontal="center" vertical="center"/>
      <protection locked="0"/>
    </xf>
    <xf numFmtId="0" fontId="0" fillId="3" borderId="0" xfId="0" applyFill="1" applyAlignment="1" applyProtection="1">
      <alignment/>
      <protection hidden="1"/>
    </xf>
    <xf numFmtId="0" fontId="0" fillId="3" borderId="0" xfId="0" applyFill="1" applyAlignment="1" applyProtection="1">
      <alignment horizontal="center"/>
      <protection hidden="1"/>
    </xf>
    <xf numFmtId="0" fontId="0" fillId="3" borderId="0" xfId="0" applyFill="1" applyAlignment="1" applyProtection="1">
      <alignment horizontal="center" vertical="center"/>
      <protection hidden="1"/>
    </xf>
    <xf numFmtId="0" fontId="4" fillId="4" borderId="0" xfId="0" applyFont="1" applyFill="1" applyBorder="1" applyAlignment="1" applyProtection="1">
      <alignment horizontal="center"/>
      <protection hidden="1"/>
    </xf>
    <xf numFmtId="0" fontId="4" fillId="4" borderId="0" xfId="0" applyFont="1" applyFill="1" applyBorder="1" applyAlignment="1" applyProtection="1">
      <alignment/>
      <protection hidden="1"/>
    </xf>
    <xf numFmtId="0" fontId="4" fillId="4" borderId="0" xfId="0" applyFont="1" applyFill="1" applyBorder="1" applyAlignment="1" applyProtection="1">
      <alignment horizontal="center" vertical="center"/>
      <protection hidden="1"/>
    </xf>
    <xf numFmtId="0" fontId="0" fillId="3" borderId="0" xfId="0" applyFill="1" applyBorder="1" applyAlignment="1" applyProtection="1">
      <alignment/>
      <protection hidden="1"/>
    </xf>
    <xf numFmtId="0" fontId="5" fillId="3" borderId="0" xfId="0" applyFont="1" applyFill="1" applyAlignment="1" applyProtection="1">
      <alignment/>
      <protection hidden="1"/>
    </xf>
    <xf numFmtId="0" fontId="5" fillId="3" borderId="0" xfId="0" applyFont="1" applyFill="1" applyAlignment="1" applyProtection="1">
      <alignment horizontal="center"/>
      <protection hidden="1"/>
    </xf>
    <xf numFmtId="0" fontId="5" fillId="3" borderId="0" xfId="0" applyFont="1" applyFill="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4" fillId="4" borderId="3" xfId="0" applyFont="1" applyFill="1" applyBorder="1" applyAlignment="1" applyProtection="1">
      <alignment horizontal="center"/>
      <protection hidden="1"/>
    </xf>
    <xf numFmtId="0" fontId="4" fillId="4" borderId="3" xfId="0" applyFont="1" applyFill="1" applyBorder="1" applyAlignment="1" applyProtection="1">
      <alignment/>
      <protection hidden="1"/>
    </xf>
    <xf numFmtId="0" fontId="0" fillId="4" borderId="3" xfId="0" applyFill="1" applyBorder="1" applyAlignment="1" applyProtection="1">
      <alignment horizontal="center" vertical="center"/>
      <protection hidden="1"/>
    </xf>
    <xf numFmtId="0" fontId="3" fillId="4" borderId="4" xfId="0" applyFont="1" applyFill="1" applyBorder="1" applyAlignment="1" applyProtection="1">
      <alignment/>
      <protection hidden="1"/>
    </xf>
    <xf numFmtId="0" fontId="4" fillId="4" borderId="5" xfId="0" applyFont="1" applyFill="1" applyBorder="1" applyAlignment="1" applyProtection="1">
      <alignment horizontal="center"/>
      <protection hidden="1"/>
    </xf>
    <xf numFmtId="0" fontId="4" fillId="4" borderId="5" xfId="0" applyFont="1" applyFill="1" applyBorder="1" applyAlignment="1" applyProtection="1">
      <alignment/>
      <protection hidden="1"/>
    </xf>
    <xf numFmtId="0" fontId="4" fillId="4" borderId="5" xfId="0" applyFont="1" applyFill="1" applyBorder="1" applyAlignment="1" applyProtection="1">
      <alignment horizontal="center" vertical="center"/>
      <protection hidden="1"/>
    </xf>
    <xf numFmtId="0" fontId="6" fillId="4" borderId="6" xfId="0" applyFont="1" applyFill="1" applyBorder="1" applyAlignment="1" applyProtection="1">
      <alignment/>
      <protection hidden="1"/>
    </xf>
    <xf numFmtId="0" fontId="6" fillId="4" borderId="7" xfId="0" applyFont="1" applyFill="1" applyBorder="1" applyAlignment="1" applyProtection="1">
      <alignment/>
      <protection hidden="1"/>
    </xf>
    <xf numFmtId="0" fontId="7" fillId="4" borderId="5" xfId="0" applyFont="1" applyFill="1" applyBorder="1" applyAlignment="1" applyProtection="1">
      <alignment/>
      <protection hidden="1"/>
    </xf>
    <xf numFmtId="0" fontId="8" fillId="4" borderId="5" xfId="0" applyFont="1" applyFill="1" applyBorder="1" applyAlignment="1" applyProtection="1">
      <alignment/>
      <protection hidden="1"/>
    </xf>
    <xf numFmtId="0" fontId="8" fillId="4" borderId="5" xfId="0" applyFont="1" applyFill="1" applyBorder="1" applyAlignment="1" applyProtection="1">
      <alignment horizontal="left"/>
      <protection hidden="1"/>
    </xf>
    <xf numFmtId="0" fontId="2" fillId="2" borderId="8" xfId="0" applyFont="1" applyFill="1" applyBorder="1" applyAlignment="1" applyProtection="1">
      <alignment horizontal="center" vertical="center" wrapText="1"/>
      <protection hidden="1"/>
    </xf>
    <xf numFmtId="0" fontId="9" fillId="2" borderId="9" xfId="0" applyFont="1" applyFill="1" applyBorder="1" applyAlignment="1" applyProtection="1">
      <alignment horizontal="center" vertical="center"/>
      <protection hidden="1"/>
    </xf>
    <xf numFmtId="0" fontId="10" fillId="4" borderId="3" xfId="0" applyFont="1" applyFill="1" applyBorder="1" applyAlignment="1" applyProtection="1">
      <alignment horizontal="left" vertical="center" wrapText="1"/>
      <protection hidden="1"/>
    </xf>
    <xf numFmtId="0" fontId="10" fillId="4" borderId="3" xfId="0" applyFont="1" applyFill="1" applyBorder="1" applyAlignment="1" applyProtection="1">
      <alignment horizontal="left" vertical="center"/>
      <protection hidden="1"/>
    </xf>
    <xf numFmtId="0" fontId="10" fillId="4" borderId="10" xfId="0" applyFont="1" applyFill="1" applyBorder="1" applyAlignment="1" applyProtection="1">
      <alignment horizontal="left" vertical="center"/>
      <protection hidden="1"/>
    </xf>
    <xf numFmtId="0" fontId="10" fillId="4" borderId="0" xfId="0" applyFont="1" applyFill="1" applyBorder="1" applyAlignment="1" applyProtection="1">
      <alignment horizontal="left" vertical="center"/>
      <protection hidden="1"/>
    </xf>
    <xf numFmtId="0" fontId="10" fillId="4" borderId="11" xfId="0" applyFont="1" applyFill="1" applyBorder="1" applyAlignment="1" applyProtection="1">
      <alignment horizontal="left" vertical="center"/>
      <protection hidden="1"/>
    </xf>
    <xf numFmtId="0" fontId="10" fillId="4" borderId="5" xfId="0" applyFont="1" applyFill="1" applyBorder="1" applyAlignment="1" applyProtection="1">
      <alignment horizontal="left" vertical="center"/>
      <protection hidden="1"/>
    </xf>
    <xf numFmtId="0" fontId="10" fillId="4" borderId="12" xfId="0" applyFont="1" applyFill="1" applyBorder="1" applyAlignment="1" applyProtection="1">
      <alignment horizontal="left" vertical="center"/>
      <protection hidden="1"/>
    </xf>
    <xf numFmtId="0" fontId="11" fillId="2" borderId="13" xfId="0" applyFont="1" applyFill="1" applyBorder="1" applyAlignment="1" applyProtection="1">
      <alignment horizontal="center" vertical="center"/>
      <protection hidden="1"/>
    </xf>
    <xf numFmtId="0" fontId="11" fillId="2" borderId="1" xfId="0" applyFont="1" applyFill="1" applyBorder="1" applyAlignment="1" applyProtection="1">
      <alignment horizontal="center" vertical="center"/>
      <protection hidden="1"/>
    </xf>
  </cellXfs>
  <cellStyles count="6">
    <cellStyle name="Normal" xfId="0"/>
    <cellStyle name="Comma" xfId="15"/>
    <cellStyle name="Comma [0]" xfId="16"/>
    <cellStyle name="Percent" xfId="17"/>
    <cellStyle name="Currency" xfId="18"/>
    <cellStyle name="Currency [0]" xfId="19"/>
  </cellStyles>
  <dxfs count="4">
    <dxf>
      <fill>
        <patternFill>
          <bgColor rgb="FFFFCC00"/>
        </patternFill>
      </fill>
      <border/>
    </dxf>
    <dxf>
      <font>
        <color rgb="FFFFFFFF"/>
      </font>
      <fill>
        <patternFill>
          <bgColor rgb="FF008000"/>
        </patternFill>
      </fill>
      <border/>
    </dxf>
    <dxf>
      <font>
        <color rgb="FFFFCC00"/>
      </font>
      <fill>
        <patternFill>
          <bgColor rgb="FFFF0000"/>
        </patternFill>
      </fill>
      <border/>
    </dxf>
    <dxf>
      <font>
        <b val="0"/>
        <i val="0"/>
        <color auto="1"/>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123825</xdr:colOff>
      <xdr:row>10</xdr:row>
      <xdr:rowOff>85725</xdr:rowOff>
    </xdr:from>
    <xdr:to>
      <xdr:col>8</xdr:col>
      <xdr:colOff>1247775</xdr:colOff>
      <xdr:row>10</xdr:row>
      <xdr:rowOff>1133475</xdr:rowOff>
    </xdr:to>
    <xdr:pic>
      <xdr:nvPicPr>
        <xdr:cNvPr id="1" name="Picture 246"/>
        <xdr:cNvPicPr preferRelativeResize="1">
          <a:picLocks noChangeAspect="1"/>
        </xdr:cNvPicPr>
      </xdr:nvPicPr>
      <xdr:blipFill>
        <a:blip r:embed="rId1"/>
        <a:stretch>
          <a:fillRect/>
        </a:stretch>
      </xdr:blipFill>
      <xdr:spPr>
        <a:xfrm>
          <a:off x="6086475" y="2705100"/>
          <a:ext cx="1123950" cy="1047750"/>
        </a:xfrm>
        <a:prstGeom prst="rect">
          <a:avLst/>
        </a:prstGeom>
        <a:noFill/>
        <a:ln w="9525" cmpd="sng">
          <a:noFill/>
        </a:ln>
      </xdr:spPr>
    </xdr:pic>
    <xdr:clientData/>
  </xdr:twoCellAnchor>
  <xdr:twoCellAnchor editAs="oneCell">
    <xdr:from>
      <xdr:col>5</xdr:col>
      <xdr:colOff>257175</xdr:colOff>
      <xdr:row>22</xdr:row>
      <xdr:rowOff>95250</xdr:rowOff>
    </xdr:from>
    <xdr:to>
      <xdr:col>5</xdr:col>
      <xdr:colOff>1219200</xdr:colOff>
      <xdr:row>22</xdr:row>
      <xdr:rowOff>1181100</xdr:rowOff>
    </xdr:to>
    <xdr:pic>
      <xdr:nvPicPr>
        <xdr:cNvPr id="2" name="Picture 327"/>
        <xdr:cNvPicPr preferRelativeResize="1">
          <a:picLocks noChangeAspect="1"/>
        </xdr:cNvPicPr>
      </xdr:nvPicPr>
      <xdr:blipFill>
        <a:blip r:embed="rId2"/>
        <a:stretch>
          <a:fillRect/>
        </a:stretch>
      </xdr:blipFill>
      <xdr:spPr>
        <a:xfrm>
          <a:off x="3714750" y="9229725"/>
          <a:ext cx="962025" cy="1085850"/>
        </a:xfrm>
        <a:prstGeom prst="rect">
          <a:avLst/>
        </a:prstGeom>
        <a:noFill/>
        <a:ln w="9525" cmpd="sng">
          <a:noFill/>
        </a:ln>
      </xdr:spPr>
    </xdr:pic>
    <xdr:clientData/>
  </xdr:twoCellAnchor>
  <xdr:twoCellAnchor editAs="oneCell">
    <xdr:from>
      <xdr:col>8</xdr:col>
      <xdr:colOff>419100</xdr:colOff>
      <xdr:row>26</xdr:row>
      <xdr:rowOff>66675</xdr:rowOff>
    </xdr:from>
    <xdr:to>
      <xdr:col>8</xdr:col>
      <xdr:colOff>1066800</xdr:colOff>
      <xdr:row>26</xdr:row>
      <xdr:rowOff>1152525</xdr:rowOff>
    </xdr:to>
    <xdr:pic>
      <xdr:nvPicPr>
        <xdr:cNvPr id="3" name="Picture 329"/>
        <xdr:cNvPicPr preferRelativeResize="1">
          <a:picLocks noChangeAspect="1"/>
        </xdr:cNvPicPr>
      </xdr:nvPicPr>
      <xdr:blipFill>
        <a:blip r:embed="rId3"/>
        <a:stretch>
          <a:fillRect/>
        </a:stretch>
      </xdr:blipFill>
      <xdr:spPr>
        <a:xfrm>
          <a:off x="6381750" y="11372850"/>
          <a:ext cx="647700" cy="1085850"/>
        </a:xfrm>
        <a:prstGeom prst="rect">
          <a:avLst/>
        </a:prstGeom>
        <a:noFill/>
        <a:ln w="9525" cmpd="sng">
          <a:noFill/>
        </a:ln>
      </xdr:spPr>
    </xdr:pic>
    <xdr:clientData/>
  </xdr:twoCellAnchor>
  <xdr:twoCellAnchor editAs="oneCell">
    <xdr:from>
      <xdr:col>2</xdr:col>
      <xdr:colOff>209550</xdr:colOff>
      <xdr:row>14</xdr:row>
      <xdr:rowOff>76200</xdr:rowOff>
    </xdr:from>
    <xdr:to>
      <xdr:col>2</xdr:col>
      <xdr:colOff>1219200</xdr:colOff>
      <xdr:row>14</xdr:row>
      <xdr:rowOff>1162050</xdr:rowOff>
    </xdr:to>
    <xdr:pic>
      <xdr:nvPicPr>
        <xdr:cNvPr id="4" name="Picture 331"/>
        <xdr:cNvPicPr preferRelativeResize="1">
          <a:picLocks noChangeAspect="1"/>
        </xdr:cNvPicPr>
      </xdr:nvPicPr>
      <xdr:blipFill>
        <a:blip r:embed="rId4"/>
        <a:stretch>
          <a:fillRect/>
        </a:stretch>
      </xdr:blipFill>
      <xdr:spPr>
        <a:xfrm>
          <a:off x="1190625" y="4867275"/>
          <a:ext cx="1009650" cy="1085850"/>
        </a:xfrm>
        <a:prstGeom prst="rect">
          <a:avLst/>
        </a:prstGeom>
        <a:noFill/>
        <a:ln w="9525" cmpd="sng">
          <a:noFill/>
        </a:ln>
      </xdr:spPr>
    </xdr:pic>
    <xdr:clientData/>
  </xdr:twoCellAnchor>
  <xdr:twoCellAnchor editAs="oneCell">
    <xdr:from>
      <xdr:col>5</xdr:col>
      <xdr:colOff>409575</xdr:colOff>
      <xdr:row>34</xdr:row>
      <xdr:rowOff>123825</xdr:rowOff>
    </xdr:from>
    <xdr:to>
      <xdr:col>5</xdr:col>
      <xdr:colOff>1019175</xdr:colOff>
      <xdr:row>34</xdr:row>
      <xdr:rowOff>1152525</xdr:rowOff>
    </xdr:to>
    <xdr:pic>
      <xdr:nvPicPr>
        <xdr:cNvPr id="5" name="Picture 333"/>
        <xdr:cNvPicPr preferRelativeResize="1">
          <a:picLocks noChangeAspect="1"/>
        </xdr:cNvPicPr>
      </xdr:nvPicPr>
      <xdr:blipFill>
        <a:blip r:embed="rId5"/>
        <a:stretch>
          <a:fillRect/>
        </a:stretch>
      </xdr:blipFill>
      <xdr:spPr>
        <a:xfrm>
          <a:off x="3867150" y="15773400"/>
          <a:ext cx="609600" cy="1028700"/>
        </a:xfrm>
        <a:prstGeom prst="rect">
          <a:avLst/>
        </a:prstGeom>
        <a:noFill/>
        <a:ln w="9525" cmpd="sng">
          <a:noFill/>
        </a:ln>
      </xdr:spPr>
    </xdr:pic>
    <xdr:clientData/>
  </xdr:twoCellAnchor>
  <xdr:twoCellAnchor editAs="oneCell">
    <xdr:from>
      <xdr:col>5</xdr:col>
      <xdr:colOff>180975</xdr:colOff>
      <xdr:row>10</xdr:row>
      <xdr:rowOff>76200</xdr:rowOff>
    </xdr:from>
    <xdr:to>
      <xdr:col>5</xdr:col>
      <xdr:colOff>1323975</xdr:colOff>
      <xdr:row>10</xdr:row>
      <xdr:rowOff>1171575</xdr:rowOff>
    </xdr:to>
    <xdr:pic>
      <xdr:nvPicPr>
        <xdr:cNvPr id="6" name="Picture 335"/>
        <xdr:cNvPicPr preferRelativeResize="1">
          <a:picLocks noChangeAspect="1"/>
        </xdr:cNvPicPr>
      </xdr:nvPicPr>
      <xdr:blipFill>
        <a:blip r:embed="rId6"/>
        <a:stretch>
          <a:fillRect/>
        </a:stretch>
      </xdr:blipFill>
      <xdr:spPr>
        <a:xfrm>
          <a:off x="3638550" y="2695575"/>
          <a:ext cx="1143000" cy="1095375"/>
        </a:xfrm>
        <a:prstGeom prst="rect">
          <a:avLst/>
        </a:prstGeom>
        <a:noFill/>
        <a:ln w="9525" cmpd="sng">
          <a:noFill/>
        </a:ln>
      </xdr:spPr>
    </xdr:pic>
    <xdr:clientData/>
  </xdr:twoCellAnchor>
  <xdr:twoCellAnchor editAs="oneCell">
    <xdr:from>
      <xdr:col>2</xdr:col>
      <xdr:colOff>428625</xdr:colOff>
      <xdr:row>10</xdr:row>
      <xdr:rowOff>76200</xdr:rowOff>
    </xdr:from>
    <xdr:to>
      <xdr:col>2</xdr:col>
      <xdr:colOff>981075</xdr:colOff>
      <xdr:row>10</xdr:row>
      <xdr:rowOff>1162050</xdr:rowOff>
    </xdr:to>
    <xdr:pic>
      <xdr:nvPicPr>
        <xdr:cNvPr id="7" name="Picture 337"/>
        <xdr:cNvPicPr preferRelativeResize="1">
          <a:picLocks noChangeAspect="1"/>
        </xdr:cNvPicPr>
      </xdr:nvPicPr>
      <xdr:blipFill>
        <a:blip r:embed="rId7"/>
        <a:stretch>
          <a:fillRect/>
        </a:stretch>
      </xdr:blipFill>
      <xdr:spPr>
        <a:xfrm>
          <a:off x="1409700" y="2695575"/>
          <a:ext cx="552450" cy="1085850"/>
        </a:xfrm>
        <a:prstGeom prst="rect">
          <a:avLst/>
        </a:prstGeom>
        <a:noFill/>
        <a:ln w="9525" cmpd="sng">
          <a:noFill/>
        </a:ln>
      </xdr:spPr>
    </xdr:pic>
    <xdr:clientData/>
  </xdr:twoCellAnchor>
  <xdr:twoCellAnchor editAs="oneCell">
    <xdr:from>
      <xdr:col>11</xdr:col>
      <xdr:colOff>381000</xdr:colOff>
      <xdr:row>10</xdr:row>
      <xdr:rowOff>76200</xdr:rowOff>
    </xdr:from>
    <xdr:to>
      <xdr:col>11</xdr:col>
      <xdr:colOff>1038225</xdr:colOff>
      <xdr:row>10</xdr:row>
      <xdr:rowOff>1143000</xdr:rowOff>
    </xdr:to>
    <xdr:pic>
      <xdr:nvPicPr>
        <xdr:cNvPr id="8" name="Picture 339"/>
        <xdr:cNvPicPr preferRelativeResize="1">
          <a:picLocks noChangeAspect="1"/>
        </xdr:cNvPicPr>
      </xdr:nvPicPr>
      <xdr:blipFill>
        <a:blip r:embed="rId8"/>
        <a:stretch>
          <a:fillRect/>
        </a:stretch>
      </xdr:blipFill>
      <xdr:spPr>
        <a:xfrm>
          <a:off x="8810625" y="2695575"/>
          <a:ext cx="657225" cy="1066800"/>
        </a:xfrm>
        <a:prstGeom prst="rect">
          <a:avLst/>
        </a:prstGeom>
        <a:noFill/>
        <a:ln w="9525" cmpd="sng">
          <a:noFill/>
        </a:ln>
      </xdr:spPr>
    </xdr:pic>
    <xdr:clientData/>
  </xdr:twoCellAnchor>
  <xdr:twoCellAnchor editAs="oneCell">
    <xdr:from>
      <xdr:col>14</xdr:col>
      <xdr:colOff>314325</xdr:colOff>
      <xdr:row>10</xdr:row>
      <xdr:rowOff>85725</xdr:rowOff>
    </xdr:from>
    <xdr:to>
      <xdr:col>14</xdr:col>
      <xdr:colOff>1171575</xdr:colOff>
      <xdr:row>10</xdr:row>
      <xdr:rowOff>1200150</xdr:rowOff>
    </xdr:to>
    <xdr:pic>
      <xdr:nvPicPr>
        <xdr:cNvPr id="9" name="Picture 341"/>
        <xdr:cNvPicPr preferRelativeResize="1">
          <a:picLocks noChangeAspect="1"/>
        </xdr:cNvPicPr>
      </xdr:nvPicPr>
      <xdr:blipFill>
        <a:blip r:embed="rId9"/>
        <a:stretch>
          <a:fillRect/>
        </a:stretch>
      </xdr:blipFill>
      <xdr:spPr>
        <a:xfrm>
          <a:off x="11249025" y="2705100"/>
          <a:ext cx="857250" cy="1114425"/>
        </a:xfrm>
        <a:prstGeom prst="rect">
          <a:avLst/>
        </a:prstGeom>
        <a:noFill/>
        <a:ln w="9525" cmpd="sng">
          <a:noFill/>
        </a:ln>
      </xdr:spPr>
    </xdr:pic>
    <xdr:clientData/>
  </xdr:twoCellAnchor>
  <xdr:twoCellAnchor editAs="oneCell">
    <xdr:from>
      <xdr:col>14</xdr:col>
      <xdr:colOff>314325</xdr:colOff>
      <xdr:row>66</xdr:row>
      <xdr:rowOff>85725</xdr:rowOff>
    </xdr:from>
    <xdr:to>
      <xdr:col>14</xdr:col>
      <xdr:colOff>1209675</xdr:colOff>
      <xdr:row>66</xdr:row>
      <xdr:rowOff>1162050</xdr:rowOff>
    </xdr:to>
    <xdr:pic>
      <xdr:nvPicPr>
        <xdr:cNvPr id="10" name="Picture 343"/>
        <xdr:cNvPicPr preferRelativeResize="1">
          <a:picLocks noChangeAspect="1"/>
        </xdr:cNvPicPr>
      </xdr:nvPicPr>
      <xdr:blipFill>
        <a:blip r:embed="rId10"/>
        <a:stretch>
          <a:fillRect/>
        </a:stretch>
      </xdr:blipFill>
      <xdr:spPr>
        <a:xfrm>
          <a:off x="11249025" y="33108900"/>
          <a:ext cx="895350" cy="1076325"/>
        </a:xfrm>
        <a:prstGeom prst="rect">
          <a:avLst/>
        </a:prstGeom>
        <a:noFill/>
        <a:ln w="9525" cmpd="sng">
          <a:noFill/>
        </a:ln>
      </xdr:spPr>
    </xdr:pic>
    <xdr:clientData/>
  </xdr:twoCellAnchor>
  <xdr:twoCellAnchor editAs="oneCell">
    <xdr:from>
      <xdr:col>2</xdr:col>
      <xdr:colOff>381000</xdr:colOff>
      <xdr:row>38</xdr:row>
      <xdr:rowOff>95250</xdr:rowOff>
    </xdr:from>
    <xdr:to>
      <xdr:col>2</xdr:col>
      <xdr:colOff>1047750</xdr:colOff>
      <xdr:row>38</xdr:row>
      <xdr:rowOff>1181100</xdr:rowOff>
    </xdr:to>
    <xdr:pic>
      <xdr:nvPicPr>
        <xdr:cNvPr id="11" name="Picture 345"/>
        <xdr:cNvPicPr preferRelativeResize="1">
          <a:picLocks noChangeAspect="1"/>
        </xdr:cNvPicPr>
      </xdr:nvPicPr>
      <xdr:blipFill>
        <a:blip r:embed="rId11"/>
        <a:stretch>
          <a:fillRect/>
        </a:stretch>
      </xdr:blipFill>
      <xdr:spPr>
        <a:xfrm>
          <a:off x="1362075" y="17916525"/>
          <a:ext cx="666750" cy="1085850"/>
        </a:xfrm>
        <a:prstGeom prst="rect">
          <a:avLst/>
        </a:prstGeom>
        <a:noFill/>
        <a:ln w="9525" cmpd="sng">
          <a:noFill/>
        </a:ln>
      </xdr:spPr>
    </xdr:pic>
    <xdr:clientData/>
  </xdr:twoCellAnchor>
  <xdr:twoCellAnchor editAs="oneCell">
    <xdr:from>
      <xdr:col>5</xdr:col>
      <xdr:colOff>390525</xdr:colOff>
      <xdr:row>18</xdr:row>
      <xdr:rowOff>114300</xdr:rowOff>
    </xdr:from>
    <xdr:to>
      <xdr:col>5</xdr:col>
      <xdr:colOff>1085850</xdr:colOff>
      <xdr:row>18</xdr:row>
      <xdr:rowOff>1152525</xdr:rowOff>
    </xdr:to>
    <xdr:pic>
      <xdr:nvPicPr>
        <xdr:cNvPr id="12" name="Picture 347"/>
        <xdr:cNvPicPr preferRelativeResize="1">
          <a:picLocks noChangeAspect="1"/>
        </xdr:cNvPicPr>
      </xdr:nvPicPr>
      <xdr:blipFill>
        <a:blip r:embed="rId12"/>
        <a:stretch>
          <a:fillRect/>
        </a:stretch>
      </xdr:blipFill>
      <xdr:spPr>
        <a:xfrm>
          <a:off x="3848100" y="7077075"/>
          <a:ext cx="695325" cy="1038225"/>
        </a:xfrm>
        <a:prstGeom prst="rect">
          <a:avLst/>
        </a:prstGeom>
        <a:noFill/>
        <a:ln w="9525" cmpd="sng">
          <a:noFill/>
        </a:ln>
      </xdr:spPr>
    </xdr:pic>
    <xdr:clientData/>
  </xdr:twoCellAnchor>
  <xdr:twoCellAnchor editAs="oneCell">
    <xdr:from>
      <xdr:col>8</xdr:col>
      <xdr:colOff>295275</xdr:colOff>
      <xdr:row>42</xdr:row>
      <xdr:rowOff>38100</xdr:rowOff>
    </xdr:from>
    <xdr:to>
      <xdr:col>8</xdr:col>
      <xdr:colOff>1209675</xdr:colOff>
      <xdr:row>42</xdr:row>
      <xdr:rowOff>1209675</xdr:rowOff>
    </xdr:to>
    <xdr:pic>
      <xdr:nvPicPr>
        <xdr:cNvPr id="13" name="Picture 349"/>
        <xdr:cNvPicPr preferRelativeResize="1">
          <a:picLocks noChangeAspect="1"/>
        </xdr:cNvPicPr>
      </xdr:nvPicPr>
      <xdr:blipFill>
        <a:blip r:embed="rId13"/>
        <a:stretch>
          <a:fillRect/>
        </a:stretch>
      </xdr:blipFill>
      <xdr:spPr>
        <a:xfrm>
          <a:off x="6257925" y="20031075"/>
          <a:ext cx="914400" cy="1171575"/>
        </a:xfrm>
        <a:prstGeom prst="rect">
          <a:avLst/>
        </a:prstGeom>
        <a:noFill/>
        <a:ln w="9525" cmpd="sng">
          <a:noFill/>
        </a:ln>
      </xdr:spPr>
    </xdr:pic>
    <xdr:clientData/>
  </xdr:twoCellAnchor>
  <xdr:twoCellAnchor editAs="oneCell">
    <xdr:from>
      <xdr:col>5</xdr:col>
      <xdr:colOff>161925</xdr:colOff>
      <xdr:row>30</xdr:row>
      <xdr:rowOff>57150</xdr:rowOff>
    </xdr:from>
    <xdr:to>
      <xdr:col>5</xdr:col>
      <xdr:colOff>1343025</xdr:colOff>
      <xdr:row>30</xdr:row>
      <xdr:rowOff>1171575</xdr:rowOff>
    </xdr:to>
    <xdr:pic>
      <xdr:nvPicPr>
        <xdr:cNvPr id="14" name="Picture 351"/>
        <xdr:cNvPicPr preferRelativeResize="1">
          <a:picLocks noChangeAspect="1"/>
        </xdr:cNvPicPr>
      </xdr:nvPicPr>
      <xdr:blipFill>
        <a:blip r:embed="rId14"/>
        <a:stretch>
          <a:fillRect/>
        </a:stretch>
      </xdr:blipFill>
      <xdr:spPr>
        <a:xfrm>
          <a:off x="3619500" y="13535025"/>
          <a:ext cx="1181100" cy="1114425"/>
        </a:xfrm>
        <a:prstGeom prst="rect">
          <a:avLst/>
        </a:prstGeom>
        <a:noFill/>
        <a:ln w="9525" cmpd="sng">
          <a:noFill/>
        </a:ln>
      </xdr:spPr>
    </xdr:pic>
    <xdr:clientData/>
  </xdr:twoCellAnchor>
  <xdr:twoCellAnchor editAs="oneCell">
    <xdr:from>
      <xdr:col>14</xdr:col>
      <xdr:colOff>104775</xdr:colOff>
      <xdr:row>38</xdr:row>
      <xdr:rowOff>171450</xdr:rowOff>
    </xdr:from>
    <xdr:to>
      <xdr:col>14</xdr:col>
      <xdr:colOff>1400175</xdr:colOff>
      <xdr:row>38</xdr:row>
      <xdr:rowOff>1066800</xdr:rowOff>
    </xdr:to>
    <xdr:pic>
      <xdr:nvPicPr>
        <xdr:cNvPr id="15" name="Picture 353"/>
        <xdr:cNvPicPr preferRelativeResize="1">
          <a:picLocks noChangeAspect="1"/>
        </xdr:cNvPicPr>
      </xdr:nvPicPr>
      <xdr:blipFill>
        <a:blip r:embed="rId15"/>
        <a:stretch>
          <a:fillRect/>
        </a:stretch>
      </xdr:blipFill>
      <xdr:spPr>
        <a:xfrm>
          <a:off x="11039475" y="17992725"/>
          <a:ext cx="1295400" cy="895350"/>
        </a:xfrm>
        <a:prstGeom prst="rect">
          <a:avLst/>
        </a:prstGeom>
        <a:noFill/>
        <a:ln w="9525" cmpd="sng">
          <a:noFill/>
        </a:ln>
      </xdr:spPr>
    </xdr:pic>
    <xdr:clientData/>
  </xdr:twoCellAnchor>
  <xdr:twoCellAnchor editAs="oneCell">
    <xdr:from>
      <xdr:col>5</xdr:col>
      <xdr:colOff>228600</xdr:colOff>
      <xdr:row>62</xdr:row>
      <xdr:rowOff>76200</xdr:rowOff>
    </xdr:from>
    <xdr:to>
      <xdr:col>5</xdr:col>
      <xdr:colOff>1247775</xdr:colOff>
      <xdr:row>62</xdr:row>
      <xdr:rowOff>1152525</xdr:rowOff>
    </xdr:to>
    <xdr:pic>
      <xdr:nvPicPr>
        <xdr:cNvPr id="16" name="Picture 355"/>
        <xdr:cNvPicPr preferRelativeResize="1">
          <a:picLocks noChangeAspect="1"/>
        </xdr:cNvPicPr>
      </xdr:nvPicPr>
      <xdr:blipFill>
        <a:blip r:embed="rId16"/>
        <a:stretch>
          <a:fillRect/>
        </a:stretch>
      </xdr:blipFill>
      <xdr:spPr>
        <a:xfrm>
          <a:off x="3686175" y="30927675"/>
          <a:ext cx="1019175" cy="1076325"/>
        </a:xfrm>
        <a:prstGeom prst="rect">
          <a:avLst/>
        </a:prstGeom>
        <a:noFill/>
        <a:ln w="9525" cmpd="sng">
          <a:noFill/>
        </a:ln>
      </xdr:spPr>
    </xdr:pic>
    <xdr:clientData/>
  </xdr:twoCellAnchor>
  <xdr:twoCellAnchor editAs="oneCell">
    <xdr:from>
      <xdr:col>5</xdr:col>
      <xdr:colOff>381000</xdr:colOff>
      <xdr:row>66</xdr:row>
      <xdr:rowOff>66675</xdr:rowOff>
    </xdr:from>
    <xdr:to>
      <xdr:col>5</xdr:col>
      <xdr:colOff>1104900</xdr:colOff>
      <xdr:row>66</xdr:row>
      <xdr:rowOff>1190625</xdr:rowOff>
    </xdr:to>
    <xdr:pic>
      <xdr:nvPicPr>
        <xdr:cNvPr id="17" name="Picture 357"/>
        <xdr:cNvPicPr preferRelativeResize="1">
          <a:picLocks noChangeAspect="1"/>
        </xdr:cNvPicPr>
      </xdr:nvPicPr>
      <xdr:blipFill>
        <a:blip r:embed="rId17"/>
        <a:stretch>
          <a:fillRect/>
        </a:stretch>
      </xdr:blipFill>
      <xdr:spPr>
        <a:xfrm>
          <a:off x="3838575" y="33089850"/>
          <a:ext cx="723900" cy="1123950"/>
        </a:xfrm>
        <a:prstGeom prst="rect">
          <a:avLst/>
        </a:prstGeom>
        <a:noFill/>
        <a:ln w="9525" cmpd="sng">
          <a:noFill/>
        </a:ln>
      </xdr:spPr>
    </xdr:pic>
    <xdr:clientData/>
  </xdr:twoCellAnchor>
  <xdr:twoCellAnchor editAs="oneCell">
    <xdr:from>
      <xdr:col>11</xdr:col>
      <xdr:colOff>371475</xdr:colOff>
      <xdr:row>54</xdr:row>
      <xdr:rowOff>85725</xdr:rowOff>
    </xdr:from>
    <xdr:to>
      <xdr:col>11</xdr:col>
      <xdr:colOff>1133475</xdr:colOff>
      <xdr:row>54</xdr:row>
      <xdr:rowOff>1152525</xdr:rowOff>
    </xdr:to>
    <xdr:pic>
      <xdr:nvPicPr>
        <xdr:cNvPr id="18" name="Picture 359"/>
        <xdr:cNvPicPr preferRelativeResize="1">
          <a:picLocks noChangeAspect="1"/>
        </xdr:cNvPicPr>
      </xdr:nvPicPr>
      <xdr:blipFill>
        <a:blip r:embed="rId18"/>
        <a:stretch>
          <a:fillRect/>
        </a:stretch>
      </xdr:blipFill>
      <xdr:spPr>
        <a:xfrm>
          <a:off x="8801100" y="26593800"/>
          <a:ext cx="762000" cy="1066800"/>
        </a:xfrm>
        <a:prstGeom prst="rect">
          <a:avLst/>
        </a:prstGeom>
        <a:noFill/>
        <a:ln w="9525" cmpd="sng">
          <a:noFill/>
        </a:ln>
      </xdr:spPr>
    </xdr:pic>
    <xdr:clientData/>
  </xdr:twoCellAnchor>
  <xdr:twoCellAnchor editAs="oneCell">
    <xdr:from>
      <xdr:col>14</xdr:col>
      <xdr:colOff>342900</xdr:colOff>
      <xdr:row>34</xdr:row>
      <xdr:rowOff>76200</xdr:rowOff>
    </xdr:from>
    <xdr:to>
      <xdr:col>14</xdr:col>
      <xdr:colOff>1200150</xdr:colOff>
      <xdr:row>34</xdr:row>
      <xdr:rowOff>1162050</xdr:rowOff>
    </xdr:to>
    <xdr:pic>
      <xdr:nvPicPr>
        <xdr:cNvPr id="19" name="Picture 361"/>
        <xdr:cNvPicPr preferRelativeResize="1">
          <a:picLocks noChangeAspect="1"/>
        </xdr:cNvPicPr>
      </xdr:nvPicPr>
      <xdr:blipFill>
        <a:blip r:embed="rId19"/>
        <a:stretch>
          <a:fillRect/>
        </a:stretch>
      </xdr:blipFill>
      <xdr:spPr>
        <a:xfrm>
          <a:off x="11277600" y="15725775"/>
          <a:ext cx="857250" cy="1085850"/>
        </a:xfrm>
        <a:prstGeom prst="rect">
          <a:avLst/>
        </a:prstGeom>
        <a:noFill/>
        <a:ln w="9525" cmpd="sng">
          <a:noFill/>
        </a:ln>
      </xdr:spPr>
    </xdr:pic>
    <xdr:clientData/>
  </xdr:twoCellAnchor>
  <xdr:twoCellAnchor editAs="oneCell">
    <xdr:from>
      <xdr:col>14</xdr:col>
      <xdr:colOff>457200</xdr:colOff>
      <xdr:row>14</xdr:row>
      <xdr:rowOff>85725</xdr:rowOff>
    </xdr:from>
    <xdr:to>
      <xdr:col>14</xdr:col>
      <xdr:colOff>1162050</xdr:colOff>
      <xdr:row>14</xdr:row>
      <xdr:rowOff>1171575</xdr:rowOff>
    </xdr:to>
    <xdr:pic>
      <xdr:nvPicPr>
        <xdr:cNvPr id="20" name="Picture 363"/>
        <xdr:cNvPicPr preferRelativeResize="1">
          <a:picLocks noChangeAspect="1"/>
        </xdr:cNvPicPr>
      </xdr:nvPicPr>
      <xdr:blipFill>
        <a:blip r:embed="rId20"/>
        <a:stretch>
          <a:fillRect/>
        </a:stretch>
      </xdr:blipFill>
      <xdr:spPr>
        <a:xfrm>
          <a:off x="11391900" y="4876800"/>
          <a:ext cx="704850" cy="1085850"/>
        </a:xfrm>
        <a:prstGeom prst="rect">
          <a:avLst/>
        </a:prstGeom>
        <a:noFill/>
        <a:ln w="9525" cmpd="sng">
          <a:noFill/>
        </a:ln>
      </xdr:spPr>
    </xdr:pic>
    <xdr:clientData/>
  </xdr:twoCellAnchor>
  <xdr:twoCellAnchor editAs="oneCell">
    <xdr:from>
      <xdr:col>11</xdr:col>
      <xdr:colOff>428625</xdr:colOff>
      <xdr:row>30</xdr:row>
      <xdr:rowOff>161925</xdr:rowOff>
    </xdr:from>
    <xdr:to>
      <xdr:col>11</xdr:col>
      <xdr:colOff>1047750</xdr:colOff>
      <xdr:row>30</xdr:row>
      <xdr:rowOff>1123950</xdr:rowOff>
    </xdr:to>
    <xdr:pic>
      <xdr:nvPicPr>
        <xdr:cNvPr id="21" name="Picture 365"/>
        <xdr:cNvPicPr preferRelativeResize="1">
          <a:picLocks noChangeAspect="1"/>
        </xdr:cNvPicPr>
      </xdr:nvPicPr>
      <xdr:blipFill>
        <a:blip r:embed="rId21"/>
        <a:stretch>
          <a:fillRect/>
        </a:stretch>
      </xdr:blipFill>
      <xdr:spPr>
        <a:xfrm>
          <a:off x="8858250" y="13639800"/>
          <a:ext cx="619125" cy="962025"/>
        </a:xfrm>
        <a:prstGeom prst="rect">
          <a:avLst/>
        </a:prstGeom>
        <a:noFill/>
        <a:ln w="9525" cmpd="sng">
          <a:noFill/>
        </a:ln>
      </xdr:spPr>
    </xdr:pic>
    <xdr:clientData/>
  </xdr:twoCellAnchor>
  <xdr:twoCellAnchor editAs="oneCell">
    <xdr:from>
      <xdr:col>11</xdr:col>
      <xdr:colOff>228600</xdr:colOff>
      <xdr:row>18</xdr:row>
      <xdr:rowOff>76200</xdr:rowOff>
    </xdr:from>
    <xdr:to>
      <xdr:col>11</xdr:col>
      <xdr:colOff>1190625</xdr:colOff>
      <xdr:row>18</xdr:row>
      <xdr:rowOff>1181100</xdr:rowOff>
    </xdr:to>
    <xdr:pic>
      <xdr:nvPicPr>
        <xdr:cNvPr id="22" name="Picture 367"/>
        <xdr:cNvPicPr preferRelativeResize="1">
          <a:picLocks noChangeAspect="1"/>
        </xdr:cNvPicPr>
      </xdr:nvPicPr>
      <xdr:blipFill>
        <a:blip r:embed="rId22"/>
        <a:stretch>
          <a:fillRect/>
        </a:stretch>
      </xdr:blipFill>
      <xdr:spPr>
        <a:xfrm>
          <a:off x="8658225" y="7038975"/>
          <a:ext cx="962025" cy="1104900"/>
        </a:xfrm>
        <a:prstGeom prst="rect">
          <a:avLst/>
        </a:prstGeom>
        <a:noFill/>
        <a:ln w="9525" cmpd="sng">
          <a:noFill/>
        </a:ln>
      </xdr:spPr>
    </xdr:pic>
    <xdr:clientData/>
  </xdr:twoCellAnchor>
  <xdr:twoCellAnchor editAs="oneCell">
    <xdr:from>
      <xdr:col>5</xdr:col>
      <xdr:colOff>276225</xdr:colOff>
      <xdr:row>46</xdr:row>
      <xdr:rowOff>66675</xdr:rowOff>
    </xdr:from>
    <xdr:to>
      <xdr:col>5</xdr:col>
      <xdr:colOff>1247775</xdr:colOff>
      <xdr:row>46</xdr:row>
      <xdr:rowOff>1190625</xdr:rowOff>
    </xdr:to>
    <xdr:pic>
      <xdr:nvPicPr>
        <xdr:cNvPr id="23" name="Picture 369"/>
        <xdr:cNvPicPr preferRelativeResize="1">
          <a:picLocks noChangeAspect="1"/>
        </xdr:cNvPicPr>
      </xdr:nvPicPr>
      <xdr:blipFill>
        <a:blip r:embed="rId23"/>
        <a:stretch>
          <a:fillRect/>
        </a:stretch>
      </xdr:blipFill>
      <xdr:spPr>
        <a:xfrm>
          <a:off x="3733800" y="22231350"/>
          <a:ext cx="971550" cy="1123950"/>
        </a:xfrm>
        <a:prstGeom prst="rect">
          <a:avLst/>
        </a:prstGeom>
        <a:noFill/>
        <a:ln w="9525" cmpd="sng">
          <a:noFill/>
        </a:ln>
      </xdr:spPr>
    </xdr:pic>
    <xdr:clientData/>
  </xdr:twoCellAnchor>
  <xdr:twoCellAnchor editAs="oneCell">
    <xdr:from>
      <xdr:col>11</xdr:col>
      <xdr:colOff>333375</xdr:colOff>
      <xdr:row>22</xdr:row>
      <xdr:rowOff>104775</xdr:rowOff>
    </xdr:from>
    <xdr:to>
      <xdr:col>11</xdr:col>
      <xdr:colOff>1162050</xdr:colOff>
      <xdr:row>22</xdr:row>
      <xdr:rowOff>1162050</xdr:rowOff>
    </xdr:to>
    <xdr:pic>
      <xdr:nvPicPr>
        <xdr:cNvPr id="24" name="Picture 371"/>
        <xdr:cNvPicPr preferRelativeResize="1">
          <a:picLocks noChangeAspect="1"/>
        </xdr:cNvPicPr>
      </xdr:nvPicPr>
      <xdr:blipFill>
        <a:blip r:embed="rId24"/>
        <a:stretch>
          <a:fillRect/>
        </a:stretch>
      </xdr:blipFill>
      <xdr:spPr>
        <a:xfrm>
          <a:off x="8763000" y="9239250"/>
          <a:ext cx="828675" cy="1057275"/>
        </a:xfrm>
        <a:prstGeom prst="rect">
          <a:avLst/>
        </a:prstGeom>
        <a:noFill/>
        <a:ln w="9525" cmpd="sng">
          <a:noFill/>
        </a:ln>
      </xdr:spPr>
    </xdr:pic>
    <xdr:clientData/>
  </xdr:twoCellAnchor>
  <xdr:twoCellAnchor editAs="oneCell">
    <xdr:from>
      <xdr:col>5</xdr:col>
      <xdr:colOff>333375</xdr:colOff>
      <xdr:row>42</xdr:row>
      <xdr:rowOff>104775</xdr:rowOff>
    </xdr:from>
    <xdr:to>
      <xdr:col>5</xdr:col>
      <xdr:colOff>1171575</xdr:colOff>
      <xdr:row>42</xdr:row>
      <xdr:rowOff>1143000</xdr:rowOff>
    </xdr:to>
    <xdr:pic>
      <xdr:nvPicPr>
        <xdr:cNvPr id="25" name="Picture 373"/>
        <xdr:cNvPicPr preferRelativeResize="1">
          <a:picLocks noChangeAspect="1"/>
        </xdr:cNvPicPr>
      </xdr:nvPicPr>
      <xdr:blipFill>
        <a:blip r:embed="rId25"/>
        <a:stretch>
          <a:fillRect/>
        </a:stretch>
      </xdr:blipFill>
      <xdr:spPr>
        <a:xfrm>
          <a:off x="3790950" y="20097750"/>
          <a:ext cx="838200" cy="1038225"/>
        </a:xfrm>
        <a:prstGeom prst="rect">
          <a:avLst/>
        </a:prstGeom>
        <a:noFill/>
        <a:ln w="9525" cmpd="sng">
          <a:noFill/>
        </a:ln>
      </xdr:spPr>
    </xdr:pic>
    <xdr:clientData/>
  </xdr:twoCellAnchor>
  <xdr:twoCellAnchor editAs="oneCell">
    <xdr:from>
      <xdr:col>2</xdr:col>
      <xdr:colOff>314325</xdr:colOff>
      <xdr:row>58</xdr:row>
      <xdr:rowOff>47625</xdr:rowOff>
    </xdr:from>
    <xdr:to>
      <xdr:col>2</xdr:col>
      <xdr:colOff>1162050</xdr:colOff>
      <xdr:row>58</xdr:row>
      <xdr:rowOff>1181100</xdr:rowOff>
    </xdr:to>
    <xdr:pic>
      <xdr:nvPicPr>
        <xdr:cNvPr id="26" name="Picture 375"/>
        <xdr:cNvPicPr preferRelativeResize="1">
          <a:picLocks noChangeAspect="1"/>
        </xdr:cNvPicPr>
      </xdr:nvPicPr>
      <xdr:blipFill>
        <a:blip r:embed="rId26"/>
        <a:stretch>
          <a:fillRect/>
        </a:stretch>
      </xdr:blipFill>
      <xdr:spPr>
        <a:xfrm>
          <a:off x="1295400" y="28727400"/>
          <a:ext cx="847725" cy="1133475"/>
        </a:xfrm>
        <a:prstGeom prst="rect">
          <a:avLst/>
        </a:prstGeom>
        <a:noFill/>
        <a:ln w="9525" cmpd="sng">
          <a:noFill/>
        </a:ln>
      </xdr:spPr>
    </xdr:pic>
    <xdr:clientData/>
  </xdr:twoCellAnchor>
  <xdr:twoCellAnchor editAs="oneCell">
    <xdr:from>
      <xdr:col>8</xdr:col>
      <xdr:colOff>228600</xdr:colOff>
      <xdr:row>54</xdr:row>
      <xdr:rowOff>114300</xdr:rowOff>
    </xdr:from>
    <xdr:to>
      <xdr:col>8</xdr:col>
      <xdr:colOff>1228725</xdr:colOff>
      <xdr:row>54</xdr:row>
      <xdr:rowOff>1152525</xdr:rowOff>
    </xdr:to>
    <xdr:pic>
      <xdr:nvPicPr>
        <xdr:cNvPr id="27" name="Picture 377"/>
        <xdr:cNvPicPr preferRelativeResize="1">
          <a:picLocks noChangeAspect="1"/>
        </xdr:cNvPicPr>
      </xdr:nvPicPr>
      <xdr:blipFill>
        <a:blip r:embed="rId27"/>
        <a:stretch>
          <a:fillRect/>
        </a:stretch>
      </xdr:blipFill>
      <xdr:spPr>
        <a:xfrm>
          <a:off x="6191250" y="26622375"/>
          <a:ext cx="1000125" cy="1038225"/>
        </a:xfrm>
        <a:prstGeom prst="rect">
          <a:avLst/>
        </a:prstGeom>
        <a:noFill/>
        <a:ln w="9525" cmpd="sng">
          <a:noFill/>
        </a:ln>
      </xdr:spPr>
    </xdr:pic>
    <xdr:clientData/>
  </xdr:twoCellAnchor>
  <xdr:twoCellAnchor editAs="oneCell">
    <xdr:from>
      <xdr:col>2</xdr:col>
      <xdr:colOff>142875</xdr:colOff>
      <xdr:row>18</xdr:row>
      <xdr:rowOff>76200</xdr:rowOff>
    </xdr:from>
    <xdr:to>
      <xdr:col>2</xdr:col>
      <xdr:colOff>1343025</xdr:colOff>
      <xdr:row>18</xdr:row>
      <xdr:rowOff>1181100</xdr:rowOff>
    </xdr:to>
    <xdr:pic>
      <xdr:nvPicPr>
        <xdr:cNvPr id="28" name="Picture 379"/>
        <xdr:cNvPicPr preferRelativeResize="1">
          <a:picLocks noChangeAspect="1"/>
        </xdr:cNvPicPr>
      </xdr:nvPicPr>
      <xdr:blipFill>
        <a:blip r:embed="rId28"/>
        <a:stretch>
          <a:fillRect/>
        </a:stretch>
      </xdr:blipFill>
      <xdr:spPr>
        <a:xfrm>
          <a:off x="1123950" y="7038975"/>
          <a:ext cx="1200150" cy="1104900"/>
        </a:xfrm>
        <a:prstGeom prst="rect">
          <a:avLst/>
        </a:prstGeom>
        <a:noFill/>
        <a:ln w="9525" cmpd="sng">
          <a:noFill/>
        </a:ln>
      </xdr:spPr>
    </xdr:pic>
    <xdr:clientData/>
  </xdr:twoCellAnchor>
  <xdr:twoCellAnchor editAs="oneCell">
    <xdr:from>
      <xdr:col>8</xdr:col>
      <xdr:colOff>257175</xdr:colOff>
      <xdr:row>66</xdr:row>
      <xdr:rowOff>76200</xdr:rowOff>
    </xdr:from>
    <xdr:to>
      <xdr:col>8</xdr:col>
      <xdr:colOff>1228725</xdr:colOff>
      <xdr:row>66</xdr:row>
      <xdr:rowOff>1162050</xdr:rowOff>
    </xdr:to>
    <xdr:pic>
      <xdr:nvPicPr>
        <xdr:cNvPr id="29" name="Picture 381"/>
        <xdr:cNvPicPr preferRelativeResize="1">
          <a:picLocks noChangeAspect="1"/>
        </xdr:cNvPicPr>
      </xdr:nvPicPr>
      <xdr:blipFill>
        <a:blip r:embed="rId29"/>
        <a:stretch>
          <a:fillRect/>
        </a:stretch>
      </xdr:blipFill>
      <xdr:spPr>
        <a:xfrm>
          <a:off x="6219825" y="33099375"/>
          <a:ext cx="971550" cy="1085850"/>
        </a:xfrm>
        <a:prstGeom prst="rect">
          <a:avLst/>
        </a:prstGeom>
        <a:noFill/>
        <a:ln w="9525" cmpd="sng">
          <a:noFill/>
        </a:ln>
      </xdr:spPr>
    </xdr:pic>
    <xdr:clientData/>
  </xdr:twoCellAnchor>
  <xdr:twoCellAnchor editAs="oneCell">
    <xdr:from>
      <xdr:col>11</xdr:col>
      <xdr:colOff>333375</xdr:colOff>
      <xdr:row>50</xdr:row>
      <xdr:rowOff>66675</xdr:rowOff>
    </xdr:from>
    <xdr:to>
      <xdr:col>11</xdr:col>
      <xdr:colOff>1190625</xdr:colOff>
      <xdr:row>50</xdr:row>
      <xdr:rowOff>1171575</xdr:rowOff>
    </xdr:to>
    <xdr:pic>
      <xdr:nvPicPr>
        <xdr:cNvPr id="30" name="Picture 383"/>
        <xdr:cNvPicPr preferRelativeResize="1">
          <a:picLocks noChangeAspect="1"/>
        </xdr:cNvPicPr>
      </xdr:nvPicPr>
      <xdr:blipFill>
        <a:blip r:embed="rId30"/>
        <a:stretch>
          <a:fillRect/>
        </a:stretch>
      </xdr:blipFill>
      <xdr:spPr>
        <a:xfrm>
          <a:off x="8763000" y="24403050"/>
          <a:ext cx="857250" cy="1104900"/>
        </a:xfrm>
        <a:prstGeom prst="rect">
          <a:avLst/>
        </a:prstGeom>
        <a:noFill/>
        <a:ln w="9525" cmpd="sng">
          <a:noFill/>
        </a:ln>
      </xdr:spPr>
    </xdr:pic>
    <xdr:clientData/>
  </xdr:twoCellAnchor>
  <xdr:twoCellAnchor editAs="oneCell">
    <xdr:from>
      <xdr:col>11</xdr:col>
      <xdr:colOff>104775</xdr:colOff>
      <xdr:row>62</xdr:row>
      <xdr:rowOff>66675</xdr:rowOff>
    </xdr:from>
    <xdr:to>
      <xdr:col>11</xdr:col>
      <xdr:colOff>1428750</xdr:colOff>
      <xdr:row>62</xdr:row>
      <xdr:rowOff>1181100</xdr:rowOff>
    </xdr:to>
    <xdr:pic>
      <xdr:nvPicPr>
        <xdr:cNvPr id="31" name="Picture 385"/>
        <xdr:cNvPicPr preferRelativeResize="1">
          <a:picLocks noChangeAspect="1"/>
        </xdr:cNvPicPr>
      </xdr:nvPicPr>
      <xdr:blipFill>
        <a:blip r:embed="rId31"/>
        <a:stretch>
          <a:fillRect/>
        </a:stretch>
      </xdr:blipFill>
      <xdr:spPr>
        <a:xfrm>
          <a:off x="8534400" y="30918150"/>
          <a:ext cx="1323975" cy="1114425"/>
        </a:xfrm>
        <a:prstGeom prst="rect">
          <a:avLst/>
        </a:prstGeom>
        <a:noFill/>
        <a:ln w="9525" cmpd="sng">
          <a:noFill/>
        </a:ln>
      </xdr:spPr>
    </xdr:pic>
    <xdr:clientData/>
  </xdr:twoCellAnchor>
  <xdr:twoCellAnchor editAs="oneCell">
    <xdr:from>
      <xdr:col>14</xdr:col>
      <xdr:colOff>447675</xdr:colOff>
      <xdr:row>46</xdr:row>
      <xdr:rowOff>66675</xdr:rowOff>
    </xdr:from>
    <xdr:to>
      <xdr:col>14</xdr:col>
      <xdr:colOff>990600</xdr:colOff>
      <xdr:row>46</xdr:row>
      <xdr:rowOff>1171575</xdr:rowOff>
    </xdr:to>
    <xdr:pic>
      <xdr:nvPicPr>
        <xdr:cNvPr id="32" name="Picture 389"/>
        <xdr:cNvPicPr preferRelativeResize="1">
          <a:picLocks noChangeAspect="1"/>
        </xdr:cNvPicPr>
      </xdr:nvPicPr>
      <xdr:blipFill>
        <a:blip r:embed="rId32"/>
        <a:stretch>
          <a:fillRect/>
        </a:stretch>
      </xdr:blipFill>
      <xdr:spPr>
        <a:xfrm>
          <a:off x="11382375" y="22231350"/>
          <a:ext cx="542925" cy="1104900"/>
        </a:xfrm>
        <a:prstGeom prst="rect">
          <a:avLst/>
        </a:prstGeom>
        <a:noFill/>
        <a:ln w="9525" cmpd="sng">
          <a:noFill/>
        </a:ln>
      </xdr:spPr>
    </xdr:pic>
    <xdr:clientData/>
  </xdr:twoCellAnchor>
  <xdr:twoCellAnchor editAs="oneCell">
    <xdr:from>
      <xdr:col>2</xdr:col>
      <xdr:colOff>304800</xdr:colOff>
      <xdr:row>46</xdr:row>
      <xdr:rowOff>66675</xdr:rowOff>
    </xdr:from>
    <xdr:to>
      <xdr:col>2</xdr:col>
      <xdr:colOff>1181100</xdr:colOff>
      <xdr:row>46</xdr:row>
      <xdr:rowOff>1162050</xdr:rowOff>
    </xdr:to>
    <xdr:pic>
      <xdr:nvPicPr>
        <xdr:cNvPr id="33" name="Picture 391"/>
        <xdr:cNvPicPr preferRelativeResize="1">
          <a:picLocks noChangeAspect="1"/>
        </xdr:cNvPicPr>
      </xdr:nvPicPr>
      <xdr:blipFill>
        <a:blip r:embed="rId33"/>
        <a:stretch>
          <a:fillRect/>
        </a:stretch>
      </xdr:blipFill>
      <xdr:spPr>
        <a:xfrm>
          <a:off x="1285875" y="22231350"/>
          <a:ext cx="876300" cy="1095375"/>
        </a:xfrm>
        <a:prstGeom prst="rect">
          <a:avLst/>
        </a:prstGeom>
        <a:noFill/>
        <a:ln w="9525" cmpd="sng">
          <a:noFill/>
        </a:ln>
      </xdr:spPr>
    </xdr:pic>
    <xdr:clientData/>
  </xdr:twoCellAnchor>
  <xdr:twoCellAnchor editAs="oneCell">
    <xdr:from>
      <xdr:col>11</xdr:col>
      <xdr:colOff>314325</xdr:colOff>
      <xdr:row>58</xdr:row>
      <xdr:rowOff>76200</xdr:rowOff>
    </xdr:from>
    <xdr:to>
      <xdr:col>11</xdr:col>
      <xdr:colOff>1247775</xdr:colOff>
      <xdr:row>58</xdr:row>
      <xdr:rowOff>1219200</xdr:rowOff>
    </xdr:to>
    <xdr:pic>
      <xdr:nvPicPr>
        <xdr:cNvPr id="34" name="Picture 393"/>
        <xdr:cNvPicPr preferRelativeResize="1">
          <a:picLocks noChangeAspect="1"/>
        </xdr:cNvPicPr>
      </xdr:nvPicPr>
      <xdr:blipFill>
        <a:blip r:embed="rId34"/>
        <a:stretch>
          <a:fillRect/>
        </a:stretch>
      </xdr:blipFill>
      <xdr:spPr>
        <a:xfrm>
          <a:off x="8743950" y="28755975"/>
          <a:ext cx="933450" cy="1143000"/>
        </a:xfrm>
        <a:prstGeom prst="rect">
          <a:avLst/>
        </a:prstGeom>
        <a:noFill/>
        <a:ln w="9525" cmpd="sng">
          <a:noFill/>
        </a:ln>
      </xdr:spPr>
    </xdr:pic>
    <xdr:clientData/>
  </xdr:twoCellAnchor>
  <xdr:twoCellAnchor editAs="oneCell">
    <xdr:from>
      <xdr:col>2</xdr:col>
      <xdr:colOff>342900</xdr:colOff>
      <xdr:row>62</xdr:row>
      <xdr:rowOff>76200</xdr:rowOff>
    </xdr:from>
    <xdr:to>
      <xdr:col>2</xdr:col>
      <xdr:colOff>1123950</xdr:colOff>
      <xdr:row>62</xdr:row>
      <xdr:rowOff>1143000</xdr:rowOff>
    </xdr:to>
    <xdr:pic>
      <xdr:nvPicPr>
        <xdr:cNvPr id="35" name="Picture 395"/>
        <xdr:cNvPicPr preferRelativeResize="1">
          <a:picLocks noChangeAspect="1"/>
        </xdr:cNvPicPr>
      </xdr:nvPicPr>
      <xdr:blipFill>
        <a:blip r:embed="rId35"/>
        <a:stretch>
          <a:fillRect/>
        </a:stretch>
      </xdr:blipFill>
      <xdr:spPr>
        <a:xfrm>
          <a:off x="1323975" y="30927675"/>
          <a:ext cx="781050" cy="1066800"/>
        </a:xfrm>
        <a:prstGeom prst="rect">
          <a:avLst/>
        </a:prstGeom>
        <a:noFill/>
        <a:ln w="9525" cmpd="sng">
          <a:noFill/>
        </a:ln>
      </xdr:spPr>
    </xdr:pic>
    <xdr:clientData/>
  </xdr:twoCellAnchor>
  <xdr:twoCellAnchor editAs="oneCell">
    <xdr:from>
      <xdr:col>2</xdr:col>
      <xdr:colOff>104775</xdr:colOff>
      <xdr:row>26</xdr:row>
      <xdr:rowOff>219075</xdr:rowOff>
    </xdr:from>
    <xdr:to>
      <xdr:col>2</xdr:col>
      <xdr:colOff>1390650</xdr:colOff>
      <xdr:row>26</xdr:row>
      <xdr:rowOff>1047750</xdr:rowOff>
    </xdr:to>
    <xdr:pic>
      <xdr:nvPicPr>
        <xdr:cNvPr id="36" name="Picture 397"/>
        <xdr:cNvPicPr preferRelativeResize="1">
          <a:picLocks noChangeAspect="1"/>
        </xdr:cNvPicPr>
      </xdr:nvPicPr>
      <xdr:blipFill>
        <a:blip r:embed="rId36"/>
        <a:stretch>
          <a:fillRect/>
        </a:stretch>
      </xdr:blipFill>
      <xdr:spPr>
        <a:xfrm>
          <a:off x="1085850" y="11525250"/>
          <a:ext cx="1285875" cy="828675"/>
        </a:xfrm>
        <a:prstGeom prst="rect">
          <a:avLst/>
        </a:prstGeom>
        <a:noFill/>
        <a:ln w="9525" cmpd="sng">
          <a:noFill/>
        </a:ln>
      </xdr:spPr>
    </xdr:pic>
    <xdr:clientData/>
  </xdr:twoCellAnchor>
  <xdr:twoCellAnchor editAs="oneCell">
    <xdr:from>
      <xdr:col>14</xdr:col>
      <xdr:colOff>342900</xdr:colOff>
      <xdr:row>30</xdr:row>
      <xdr:rowOff>66675</xdr:rowOff>
    </xdr:from>
    <xdr:to>
      <xdr:col>14</xdr:col>
      <xdr:colOff>1162050</xdr:colOff>
      <xdr:row>30</xdr:row>
      <xdr:rowOff>1190625</xdr:rowOff>
    </xdr:to>
    <xdr:pic>
      <xdr:nvPicPr>
        <xdr:cNvPr id="37" name="Picture 399"/>
        <xdr:cNvPicPr preferRelativeResize="1">
          <a:picLocks noChangeAspect="1"/>
        </xdr:cNvPicPr>
      </xdr:nvPicPr>
      <xdr:blipFill>
        <a:blip r:embed="rId37"/>
        <a:stretch>
          <a:fillRect/>
        </a:stretch>
      </xdr:blipFill>
      <xdr:spPr>
        <a:xfrm>
          <a:off x="11277600" y="13544550"/>
          <a:ext cx="819150" cy="1123950"/>
        </a:xfrm>
        <a:prstGeom prst="rect">
          <a:avLst/>
        </a:prstGeom>
        <a:noFill/>
        <a:ln w="9525" cmpd="sng">
          <a:noFill/>
        </a:ln>
      </xdr:spPr>
    </xdr:pic>
    <xdr:clientData/>
  </xdr:twoCellAnchor>
  <xdr:twoCellAnchor editAs="oneCell">
    <xdr:from>
      <xdr:col>8</xdr:col>
      <xdr:colOff>238125</xdr:colOff>
      <xdr:row>18</xdr:row>
      <xdr:rowOff>66675</xdr:rowOff>
    </xdr:from>
    <xdr:to>
      <xdr:col>8</xdr:col>
      <xdr:colOff>1123950</xdr:colOff>
      <xdr:row>18</xdr:row>
      <xdr:rowOff>1209675</xdr:rowOff>
    </xdr:to>
    <xdr:pic>
      <xdr:nvPicPr>
        <xdr:cNvPr id="38" name="Picture 401"/>
        <xdr:cNvPicPr preferRelativeResize="1">
          <a:picLocks noChangeAspect="1"/>
        </xdr:cNvPicPr>
      </xdr:nvPicPr>
      <xdr:blipFill>
        <a:blip r:embed="rId38"/>
        <a:stretch>
          <a:fillRect/>
        </a:stretch>
      </xdr:blipFill>
      <xdr:spPr>
        <a:xfrm>
          <a:off x="6200775" y="7029450"/>
          <a:ext cx="885825" cy="1143000"/>
        </a:xfrm>
        <a:prstGeom prst="rect">
          <a:avLst/>
        </a:prstGeom>
        <a:noFill/>
        <a:ln w="9525" cmpd="sng">
          <a:noFill/>
        </a:ln>
      </xdr:spPr>
    </xdr:pic>
    <xdr:clientData/>
  </xdr:twoCellAnchor>
  <xdr:twoCellAnchor editAs="oneCell">
    <xdr:from>
      <xdr:col>11</xdr:col>
      <xdr:colOff>352425</xdr:colOff>
      <xdr:row>46</xdr:row>
      <xdr:rowOff>85725</xdr:rowOff>
    </xdr:from>
    <xdr:to>
      <xdr:col>11</xdr:col>
      <xdr:colOff>1219200</xdr:colOff>
      <xdr:row>46</xdr:row>
      <xdr:rowOff>1171575</xdr:rowOff>
    </xdr:to>
    <xdr:pic>
      <xdr:nvPicPr>
        <xdr:cNvPr id="39" name="Picture 403"/>
        <xdr:cNvPicPr preferRelativeResize="1">
          <a:picLocks noChangeAspect="1"/>
        </xdr:cNvPicPr>
      </xdr:nvPicPr>
      <xdr:blipFill>
        <a:blip r:embed="rId39"/>
        <a:stretch>
          <a:fillRect/>
        </a:stretch>
      </xdr:blipFill>
      <xdr:spPr>
        <a:xfrm>
          <a:off x="8782050" y="22250400"/>
          <a:ext cx="866775" cy="1085850"/>
        </a:xfrm>
        <a:prstGeom prst="rect">
          <a:avLst/>
        </a:prstGeom>
        <a:noFill/>
        <a:ln w="9525" cmpd="sng">
          <a:noFill/>
        </a:ln>
      </xdr:spPr>
    </xdr:pic>
    <xdr:clientData/>
  </xdr:twoCellAnchor>
  <xdr:twoCellAnchor editAs="oneCell">
    <xdr:from>
      <xdr:col>14</xdr:col>
      <xdr:colOff>266700</xdr:colOff>
      <xdr:row>18</xdr:row>
      <xdr:rowOff>104775</xdr:rowOff>
    </xdr:from>
    <xdr:to>
      <xdr:col>14</xdr:col>
      <xdr:colOff>1209675</xdr:colOff>
      <xdr:row>18</xdr:row>
      <xdr:rowOff>1190625</xdr:rowOff>
    </xdr:to>
    <xdr:pic>
      <xdr:nvPicPr>
        <xdr:cNvPr id="40" name="Picture 405"/>
        <xdr:cNvPicPr preferRelativeResize="1">
          <a:picLocks noChangeAspect="1"/>
        </xdr:cNvPicPr>
      </xdr:nvPicPr>
      <xdr:blipFill>
        <a:blip r:embed="rId40"/>
        <a:stretch>
          <a:fillRect/>
        </a:stretch>
      </xdr:blipFill>
      <xdr:spPr>
        <a:xfrm>
          <a:off x="11201400" y="7067550"/>
          <a:ext cx="942975" cy="1085850"/>
        </a:xfrm>
        <a:prstGeom prst="rect">
          <a:avLst/>
        </a:prstGeom>
        <a:noFill/>
        <a:ln w="9525" cmpd="sng">
          <a:noFill/>
        </a:ln>
      </xdr:spPr>
    </xdr:pic>
    <xdr:clientData/>
  </xdr:twoCellAnchor>
  <xdr:twoCellAnchor editAs="oneCell">
    <xdr:from>
      <xdr:col>14</xdr:col>
      <xdr:colOff>352425</xdr:colOff>
      <xdr:row>54</xdr:row>
      <xdr:rowOff>47625</xdr:rowOff>
    </xdr:from>
    <xdr:to>
      <xdr:col>14</xdr:col>
      <xdr:colOff>1190625</xdr:colOff>
      <xdr:row>54</xdr:row>
      <xdr:rowOff>1190625</xdr:rowOff>
    </xdr:to>
    <xdr:pic>
      <xdr:nvPicPr>
        <xdr:cNvPr id="41" name="Picture 407"/>
        <xdr:cNvPicPr preferRelativeResize="1">
          <a:picLocks noChangeAspect="1"/>
        </xdr:cNvPicPr>
      </xdr:nvPicPr>
      <xdr:blipFill>
        <a:blip r:embed="rId41"/>
        <a:stretch>
          <a:fillRect/>
        </a:stretch>
      </xdr:blipFill>
      <xdr:spPr>
        <a:xfrm>
          <a:off x="11287125" y="26555700"/>
          <a:ext cx="838200" cy="1143000"/>
        </a:xfrm>
        <a:prstGeom prst="rect">
          <a:avLst/>
        </a:prstGeom>
        <a:noFill/>
        <a:ln w="9525" cmpd="sng">
          <a:noFill/>
        </a:ln>
      </xdr:spPr>
    </xdr:pic>
    <xdr:clientData/>
  </xdr:twoCellAnchor>
  <xdr:twoCellAnchor editAs="oneCell">
    <xdr:from>
      <xdr:col>11</xdr:col>
      <xdr:colOff>114300</xdr:colOff>
      <xdr:row>14</xdr:row>
      <xdr:rowOff>85725</xdr:rowOff>
    </xdr:from>
    <xdr:to>
      <xdr:col>11</xdr:col>
      <xdr:colOff>1409700</xdr:colOff>
      <xdr:row>14</xdr:row>
      <xdr:rowOff>1152525</xdr:rowOff>
    </xdr:to>
    <xdr:pic>
      <xdr:nvPicPr>
        <xdr:cNvPr id="42" name="Picture 409"/>
        <xdr:cNvPicPr preferRelativeResize="1">
          <a:picLocks noChangeAspect="1"/>
        </xdr:cNvPicPr>
      </xdr:nvPicPr>
      <xdr:blipFill>
        <a:blip r:embed="rId42"/>
        <a:stretch>
          <a:fillRect/>
        </a:stretch>
      </xdr:blipFill>
      <xdr:spPr>
        <a:xfrm>
          <a:off x="8543925" y="4876800"/>
          <a:ext cx="1295400" cy="1066800"/>
        </a:xfrm>
        <a:prstGeom prst="rect">
          <a:avLst/>
        </a:prstGeom>
        <a:noFill/>
        <a:ln w="9525" cmpd="sng">
          <a:noFill/>
        </a:ln>
      </xdr:spPr>
    </xdr:pic>
    <xdr:clientData/>
  </xdr:twoCellAnchor>
  <xdr:twoCellAnchor editAs="oneCell">
    <xdr:from>
      <xdr:col>11</xdr:col>
      <xdr:colOff>314325</xdr:colOff>
      <xdr:row>38</xdr:row>
      <xdr:rowOff>47625</xdr:rowOff>
    </xdr:from>
    <xdr:to>
      <xdr:col>11</xdr:col>
      <xdr:colOff>1162050</xdr:colOff>
      <xdr:row>38</xdr:row>
      <xdr:rowOff>1219200</xdr:rowOff>
    </xdr:to>
    <xdr:pic>
      <xdr:nvPicPr>
        <xdr:cNvPr id="43" name="Picture 411"/>
        <xdr:cNvPicPr preferRelativeResize="1">
          <a:picLocks noChangeAspect="1"/>
        </xdr:cNvPicPr>
      </xdr:nvPicPr>
      <xdr:blipFill>
        <a:blip r:embed="rId43"/>
        <a:stretch>
          <a:fillRect/>
        </a:stretch>
      </xdr:blipFill>
      <xdr:spPr>
        <a:xfrm>
          <a:off x="8743950" y="17868900"/>
          <a:ext cx="847725" cy="1171575"/>
        </a:xfrm>
        <a:prstGeom prst="rect">
          <a:avLst/>
        </a:prstGeom>
        <a:noFill/>
        <a:ln w="9525" cmpd="sng">
          <a:noFill/>
        </a:ln>
      </xdr:spPr>
    </xdr:pic>
    <xdr:clientData/>
  </xdr:twoCellAnchor>
  <xdr:twoCellAnchor editAs="oneCell">
    <xdr:from>
      <xdr:col>5</xdr:col>
      <xdr:colOff>333375</xdr:colOff>
      <xdr:row>14</xdr:row>
      <xdr:rowOff>47625</xdr:rowOff>
    </xdr:from>
    <xdr:to>
      <xdr:col>5</xdr:col>
      <xdr:colOff>1190625</xdr:colOff>
      <xdr:row>14</xdr:row>
      <xdr:rowOff>1209675</xdr:rowOff>
    </xdr:to>
    <xdr:pic>
      <xdr:nvPicPr>
        <xdr:cNvPr id="44" name="Picture 413"/>
        <xdr:cNvPicPr preferRelativeResize="1">
          <a:picLocks noChangeAspect="1"/>
        </xdr:cNvPicPr>
      </xdr:nvPicPr>
      <xdr:blipFill>
        <a:blip r:embed="rId44"/>
        <a:stretch>
          <a:fillRect/>
        </a:stretch>
      </xdr:blipFill>
      <xdr:spPr>
        <a:xfrm>
          <a:off x="3790950" y="4838700"/>
          <a:ext cx="857250" cy="1162050"/>
        </a:xfrm>
        <a:prstGeom prst="rect">
          <a:avLst/>
        </a:prstGeom>
        <a:noFill/>
        <a:ln w="9525" cmpd="sng">
          <a:noFill/>
        </a:ln>
      </xdr:spPr>
    </xdr:pic>
    <xdr:clientData/>
  </xdr:twoCellAnchor>
  <xdr:twoCellAnchor editAs="oneCell">
    <xdr:from>
      <xdr:col>8</xdr:col>
      <xdr:colOff>390525</xdr:colOff>
      <xdr:row>22</xdr:row>
      <xdr:rowOff>28575</xdr:rowOff>
    </xdr:from>
    <xdr:to>
      <xdr:col>8</xdr:col>
      <xdr:colOff>1085850</xdr:colOff>
      <xdr:row>22</xdr:row>
      <xdr:rowOff>1219200</xdr:rowOff>
    </xdr:to>
    <xdr:pic>
      <xdr:nvPicPr>
        <xdr:cNvPr id="45" name="Picture 415"/>
        <xdr:cNvPicPr preferRelativeResize="1">
          <a:picLocks noChangeAspect="1"/>
        </xdr:cNvPicPr>
      </xdr:nvPicPr>
      <xdr:blipFill>
        <a:blip r:embed="rId45"/>
        <a:stretch>
          <a:fillRect/>
        </a:stretch>
      </xdr:blipFill>
      <xdr:spPr>
        <a:xfrm>
          <a:off x="6353175" y="9163050"/>
          <a:ext cx="695325" cy="1190625"/>
        </a:xfrm>
        <a:prstGeom prst="rect">
          <a:avLst/>
        </a:prstGeom>
        <a:noFill/>
        <a:ln w="9525" cmpd="sng">
          <a:noFill/>
        </a:ln>
      </xdr:spPr>
    </xdr:pic>
    <xdr:clientData/>
  </xdr:twoCellAnchor>
  <xdr:twoCellAnchor editAs="oneCell">
    <xdr:from>
      <xdr:col>11</xdr:col>
      <xdr:colOff>266700</xdr:colOff>
      <xdr:row>66</xdr:row>
      <xdr:rowOff>104775</xdr:rowOff>
    </xdr:from>
    <xdr:to>
      <xdr:col>11</xdr:col>
      <xdr:colOff>1247775</xdr:colOff>
      <xdr:row>66</xdr:row>
      <xdr:rowOff>1171575</xdr:rowOff>
    </xdr:to>
    <xdr:pic>
      <xdr:nvPicPr>
        <xdr:cNvPr id="46" name="Picture 417"/>
        <xdr:cNvPicPr preferRelativeResize="1">
          <a:picLocks noChangeAspect="1"/>
        </xdr:cNvPicPr>
      </xdr:nvPicPr>
      <xdr:blipFill>
        <a:blip r:embed="rId46"/>
        <a:stretch>
          <a:fillRect/>
        </a:stretch>
      </xdr:blipFill>
      <xdr:spPr>
        <a:xfrm>
          <a:off x="8696325" y="33127950"/>
          <a:ext cx="981075" cy="1066800"/>
        </a:xfrm>
        <a:prstGeom prst="rect">
          <a:avLst/>
        </a:prstGeom>
        <a:noFill/>
        <a:ln w="9525" cmpd="sng">
          <a:noFill/>
        </a:ln>
      </xdr:spPr>
    </xdr:pic>
    <xdr:clientData/>
  </xdr:twoCellAnchor>
  <xdr:twoCellAnchor editAs="oneCell">
    <xdr:from>
      <xdr:col>5</xdr:col>
      <xdr:colOff>76200</xdr:colOff>
      <xdr:row>50</xdr:row>
      <xdr:rowOff>200025</xdr:rowOff>
    </xdr:from>
    <xdr:to>
      <xdr:col>5</xdr:col>
      <xdr:colOff>1447800</xdr:colOff>
      <xdr:row>50</xdr:row>
      <xdr:rowOff>1009650</xdr:rowOff>
    </xdr:to>
    <xdr:pic>
      <xdr:nvPicPr>
        <xdr:cNvPr id="47" name="Picture 419"/>
        <xdr:cNvPicPr preferRelativeResize="1">
          <a:picLocks noChangeAspect="1"/>
        </xdr:cNvPicPr>
      </xdr:nvPicPr>
      <xdr:blipFill>
        <a:blip r:embed="rId47"/>
        <a:stretch>
          <a:fillRect/>
        </a:stretch>
      </xdr:blipFill>
      <xdr:spPr>
        <a:xfrm>
          <a:off x="3533775" y="24536400"/>
          <a:ext cx="1371600" cy="809625"/>
        </a:xfrm>
        <a:prstGeom prst="rect">
          <a:avLst/>
        </a:prstGeom>
        <a:noFill/>
        <a:ln w="9525" cmpd="sng">
          <a:noFill/>
        </a:ln>
      </xdr:spPr>
    </xdr:pic>
    <xdr:clientData/>
  </xdr:twoCellAnchor>
  <xdr:twoCellAnchor editAs="oneCell">
    <xdr:from>
      <xdr:col>14</xdr:col>
      <xdr:colOff>295275</xdr:colOff>
      <xdr:row>22</xdr:row>
      <xdr:rowOff>47625</xdr:rowOff>
    </xdr:from>
    <xdr:to>
      <xdr:col>14</xdr:col>
      <xdr:colOff>1228725</xdr:colOff>
      <xdr:row>22</xdr:row>
      <xdr:rowOff>1209675</xdr:rowOff>
    </xdr:to>
    <xdr:pic>
      <xdr:nvPicPr>
        <xdr:cNvPr id="48" name="Picture 421"/>
        <xdr:cNvPicPr preferRelativeResize="1">
          <a:picLocks noChangeAspect="1"/>
        </xdr:cNvPicPr>
      </xdr:nvPicPr>
      <xdr:blipFill>
        <a:blip r:embed="rId48"/>
        <a:stretch>
          <a:fillRect/>
        </a:stretch>
      </xdr:blipFill>
      <xdr:spPr>
        <a:xfrm>
          <a:off x="11229975" y="9182100"/>
          <a:ext cx="933450" cy="1162050"/>
        </a:xfrm>
        <a:prstGeom prst="rect">
          <a:avLst/>
        </a:prstGeom>
        <a:noFill/>
        <a:ln w="9525" cmpd="sng">
          <a:noFill/>
        </a:ln>
      </xdr:spPr>
    </xdr:pic>
    <xdr:clientData/>
  </xdr:twoCellAnchor>
  <xdr:twoCellAnchor editAs="oneCell">
    <xdr:from>
      <xdr:col>14</xdr:col>
      <xdr:colOff>123825</xdr:colOff>
      <xdr:row>58</xdr:row>
      <xdr:rowOff>85725</xdr:rowOff>
    </xdr:from>
    <xdr:to>
      <xdr:col>14</xdr:col>
      <xdr:colOff>1371600</xdr:colOff>
      <xdr:row>58</xdr:row>
      <xdr:rowOff>1114425</xdr:rowOff>
    </xdr:to>
    <xdr:pic>
      <xdr:nvPicPr>
        <xdr:cNvPr id="49" name="Picture 423"/>
        <xdr:cNvPicPr preferRelativeResize="1">
          <a:picLocks noChangeAspect="1"/>
        </xdr:cNvPicPr>
      </xdr:nvPicPr>
      <xdr:blipFill>
        <a:blip r:embed="rId49"/>
        <a:stretch>
          <a:fillRect/>
        </a:stretch>
      </xdr:blipFill>
      <xdr:spPr>
        <a:xfrm>
          <a:off x="11058525" y="28765500"/>
          <a:ext cx="1247775" cy="1028700"/>
        </a:xfrm>
        <a:prstGeom prst="rect">
          <a:avLst/>
        </a:prstGeom>
        <a:noFill/>
        <a:ln w="9525" cmpd="sng">
          <a:noFill/>
        </a:ln>
      </xdr:spPr>
    </xdr:pic>
    <xdr:clientData/>
  </xdr:twoCellAnchor>
  <xdr:twoCellAnchor editAs="oneCell">
    <xdr:from>
      <xdr:col>2</xdr:col>
      <xdr:colOff>66675</xdr:colOff>
      <xdr:row>22</xdr:row>
      <xdr:rowOff>142875</xdr:rowOff>
    </xdr:from>
    <xdr:to>
      <xdr:col>2</xdr:col>
      <xdr:colOff>1419225</xdr:colOff>
      <xdr:row>22</xdr:row>
      <xdr:rowOff>1085850</xdr:rowOff>
    </xdr:to>
    <xdr:pic>
      <xdr:nvPicPr>
        <xdr:cNvPr id="50" name="Picture 425"/>
        <xdr:cNvPicPr preferRelativeResize="1">
          <a:picLocks noChangeAspect="1"/>
        </xdr:cNvPicPr>
      </xdr:nvPicPr>
      <xdr:blipFill>
        <a:blip r:embed="rId50"/>
        <a:stretch>
          <a:fillRect/>
        </a:stretch>
      </xdr:blipFill>
      <xdr:spPr>
        <a:xfrm>
          <a:off x="1047750" y="9277350"/>
          <a:ext cx="1352550" cy="942975"/>
        </a:xfrm>
        <a:prstGeom prst="rect">
          <a:avLst/>
        </a:prstGeom>
        <a:noFill/>
        <a:ln w="9525" cmpd="sng">
          <a:noFill/>
        </a:ln>
      </xdr:spPr>
    </xdr:pic>
    <xdr:clientData/>
  </xdr:twoCellAnchor>
  <xdr:twoCellAnchor editAs="oneCell">
    <xdr:from>
      <xdr:col>14</xdr:col>
      <xdr:colOff>295275</xdr:colOff>
      <xdr:row>62</xdr:row>
      <xdr:rowOff>38100</xdr:rowOff>
    </xdr:from>
    <xdr:to>
      <xdr:col>14</xdr:col>
      <xdr:colOff>1200150</xdr:colOff>
      <xdr:row>62</xdr:row>
      <xdr:rowOff>1209675</xdr:rowOff>
    </xdr:to>
    <xdr:pic>
      <xdr:nvPicPr>
        <xdr:cNvPr id="51" name="Picture 429"/>
        <xdr:cNvPicPr preferRelativeResize="1">
          <a:picLocks noChangeAspect="1"/>
        </xdr:cNvPicPr>
      </xdr:nvPicPr>
      <xdr:blipFill>
        <a:blip r:embed="rId51"/>
        <a:stretch>
          <a:fillRect/>
        </a:stretch>
      </xdr:blipFill>
      <xdr:spPr>
        <a:xfrm>
          <a:off x="11229975" y="30889575"/>
          <a:ext cx="904875" cy="1171575"/>
        </a:xfrm>
        <a:prstGeom prst="rect">
          <a:avLst/>
        </a:prstGeom>
        <a:noFill/>
        <a:ln w="9525" cmpd="sng">
          <a:noFill/>
        </a:ln>
      </xdr:spPr>
    </xdr:pic>
    <xdr:clientData/>
  </xdr:twoCellAnchor>
  <xdr:twoCellAnchor editAs="oneCell">
    <xdr:from>
      <xdr:col>2</xdr:col>
      <xdr:colOff>200025</xdr:colOff>
      <xdr:row>34</xdr:row>
      <xdr:rowOff>85725</xdr:rowOff>
    </xdr:from>
    <xdr:to>
      <xdr:col>2</xdr:col>
      <xdr:colOff>1276350</xdr:colOff>
      <xdr:row>34</xdr:row>
      <xdr:rowOff>1171575</xdr:rowOff>
    </xdr:to>
    <xdr:pic>
      <xdr:nvPicPr>
        <xdr:cNvPr id="52" name="Picture 431"/>
        <xdr:cNvPicPr preferRelativeResize="1">
          <a:picLocks noChangeAspect="1"/>
        </xdr:cNvPicPr>
      </xdr:nvPicPr>
      <xdr:blipFill>
        <a:blip r:embed="rId52"/>
        <a:stretch>
          <a:fillRect/>
        </a:stretch>
      </xdr:blipFill>
      <xdr:spPr>
        <a:xfrm>
          <a:off x="1181100" y="15735300"/>
          <a:ext cx="1076325" cy="1085850"/>
        </a:xfrm>
        <a:prstGeom prst="rect">
          <a:avLst/>
        </a:prstGeom>
        <a:noFill/>
        <a:ln w="9525" cmpd="sng">
          <a:noFill/>
        </a:ln>
      </xdr:spPr>
    </xdr:pic>
    <xdr:clientData/>
  </xdr:twoCellAnchor>
  <xdr:twoCellAnchor editAs="oneCell">
    <xdr:from>
      <xdr:col>2</xdr:col>
      <xdr:colOff>333375</xdr:colOff>
      <xdr:row>66</xdr:row>
      <xdr:rowOff>66675</xdr:rowOff>
    </xdr:from>
    <xdr:to>
      <xdr:col>2</xdr:col>
      <xdr:colOff>1152525</xdr:colOff>
      <xdr:row>66</xdr:row>
      <xdr:rowOff>1181100</xdr:rowOff>
    </xdr:to>
    <xdr:pic>
      <xdr:nvPicPr>
        <xdr:cNvPr id="53" name="Picture 433"/>
        <xdr:cNvPicPr preferRelativeResize="1">
          <a:picLocks noChangeAspect="1"/>
        </xdr:cNvPicPr>
      </xdr:nvPicPr>
      <xdr:blipFill>
        <a:blip r:embed="rId53"/>
        <a:stretch>
          <a:fillRect/>
        </a:stretch>
      </xdr:blipFill>
      <xdr:spPr>
        <a:xfrm>
          <a:off x="1314450" y="33089850"/>
          <a:ext cx="819150" cy="1114425"/>
        </a:xfrm>
        <a:prstGeom prst="rect">
          <a:avLst/>
        </a:prstGeom>
        <a:noFill/>
        <a:ln w="9525" cmpd="sng">
          <a:noFill/>
        </a:ln>
      </xdr:spPr>
    </xdr:pic>
    <xdr:clientData/>
  </xdr:twoCellAnchor>
  <xdr:twoCellAnchor editAs="oneCell">
    <xdr:from>
      <xdr:col>14</xdr:col>
      <xdr:colOff>304800</xdr:colOff>
      <xdr:row>50</xdr:row>
      <xdr:rowOff>66675</xdr:rowOff>
    </xdr:from>
    <xdr:to>
      <xdr:col>14</xdr:col>
      <xdr:colOff>1209675</xdr:colOff>
      <xdr:row>50</xdr:row>
      <xdr:rowOff>1162050</xdr:rowOff>
    </xdr:to>
    <xdr:pic>
      <xdr:nvPicPr>
        <xdr:cNvPr id="54" name="Picture 435"/>
        <xdr:cNvPicPr preferRelativeResize="1">
          <a:picLocks noChangeAspect="1"/>
        </xdr:cNvPicPr>
      </xdr:nvPicPr>
      <xdr:blipFill>
        <a:blip r:embed="rId54"/>
        <a:stretch>
          <a:fillRect/>
        </a:stretch>
      </xdr:blipFill>
      <xdr:spPr>
        <a:xfrm>
          <a:off x="11239500" y="24403050"/>
          <a:ext cx="904875" cy="1095375"/>
        </a:xfrm>
        <a:prstGeom prst="rect">
          <a:avLst/>
        </a:prstGeom>
        <a:noFill/>
        <a:ln w="9525" cmpd="sng">
          <a:noFill/>
        </a:ln>
      </xdr:spPr>
    </xdr:pic>
    <xdr:clientData/>
  </xdr:twoCellAnchor>
  <xdr:twoCellAnchor editAs="oneCell">
    <xdr:from>
      <xdr:col>5</xdr:col>
      <xdr:colOff>200025</xdr:colOff>
      <xdr:row>26</xdr:row>
      <xdr:rowOff>114300</xdr:rowOff>
    </xdr:from>
    <xdr:to>
      <xdr:col>5</xdr:col>
      <xdr:colOff>1266825</xdr:colOff>
      <xdr:row>26</xdr:row>
      <xdr:rowOff>1123950</xdr:rowOff>
    </xdr:to>
    <xdr:pic>
      <xdr:nvPicPr>
        <xdr:cNvPr id="55" name="Picture 437"/>
        <xdr:cNvPicPr preferRelativeResize="1">
          <a:picLocks noChangeAspect="1"/>
        </xdr:cNvPicPr>
      </xdr:nvPicPr>
      <xdr:blipFill>
        <a:blip r:embed="rId55"/>
        <a:stretch>
          <a:fillRect/>
        </a:stretch>
      </xdr:blipFill>
      <xdr:spPr>
        <a:xfrm>
          <a:off x="3657600" y="11420475"/>
          <a:ext cx="1066800" cy="1009650"/>
        </a:xfrm>
        <a:prstGeom prst="rect">
          <a:avLst/>
        </a:prstGeom>
        <a:noFill/>
        <a:ln w="9525" cmpd="sng">
          <a:noFill/>
        </a:ln>
      </xdr:spPr>
    </xdr:pic>
    <xdr:clientData/>
  </xdr:twoCellAnchor>
  <xdr:twoCellAnchor editAs="oneCell">
    <xdr:from>
      <xdr:col>8</xdr:col>
      <xdr:colOff>104775</xdr:colOff>
      <xdr:row>58</xdr:row>
      <xdr:rowOff>228600</xdr:rowOff>
    </xdr:from>
    <xdr:to>
      <xdr:col>8</xdr:col>
      <xdr:colOff>1371600</xdr:colOff>
      <xdr:row>58</xdr:row>
      <xdr:rowOff>1009650</xdr:rowOff>
    </xdr:to>
    <xdr:pic>
      <xdr:nvPicPr>
        <xdr:cNvPr id="56" name="Picture 439"/>
        <xdr:cNvPicPr preferRelativeResize="1">
          <a:picLocks noChangeAspect="1"/>
        </xdr:cNvPicPr>
      </xdr:nvPicPr>
      <xdr:blipFill>
        <a:blip r:embed="rId56"/>
        <a:stretch>
          <a:fillRect/>
        </a:stretch>
      </xdr:blipFill>
      <xdr:spPr>
        <a:xfrm>
          <a:off x="6067425" y="28908375"/>
          <a:ext cx="1266825" cy="781050"/>
        </a:xfrm>
        <a:prstGeom prst="rect">
          <a:avLst/>
        </a:prstGeom>
        <a:noFill/>
        <a:ln w="9525" cmpd="sng">
          <a:noFill/>
        </a:ln>
      </xdr:spPr>
    </xdr:pic>
    <xdr:clientData/>
  </xdr:twoCellAnchor>
  <xdr:twoCellAnchor editAs="oneCell">
    <xdr:from>
      <xdr:col>2</xdr:col>
      <xdr:colOff>409575</xdr:colOff>
      <xdr:row>50</xdr:row>
      <xdr:rowOff>104775</xdr:rowOff>
    </xdr:from>
    <xdr:to>
      <xdr:col>2</xdr:col>
      <xdr:colOff>1057275</xdr:colOff>
      <xdr:row>50</xdr:row>
      <xdr:rowOff>1152525</xdr:rowOff>
    </xdr:to>
    <xdr:pic>
      <xdr:nvPicPr>
        <xdr:cNvPr id="57" name="Picture 441"/>
        <xdr:cNvPicPr preferRelativeResize="1">
          <a:picLocks noChangeAspect="1"/>
        </xdr:cNvPicPr>
      </xdr:nvPicPr>
      <xdr:blipFill>
        <a:blip r:embed="rId57"/>
        <a:stretch>
          <a:fillRect/>
        </a:stretch>
      </xdr:blipFill>
      <xdr:spPr>
        <a:xfrm>
          <a:off x="1390650" y="24441150"/>
          <a:ext cx="647700" cy="1047750"/>
        </a:xfrm>
        <a:prstGeom prst="rect">
          <a:avLst/>
        </a:prstGeom>
        <a:noFill/>
        <a:ln w="9525" cmpd="sng">
          <a:noFill/>
        </a:ln>
      </xdr:spPr>
    </xdr:pic>
    <xdr:clientData/>
  </xdr:twoCellAnchor>
  <xdr:twoCellAnchor editAs="oneCell">
    <xdr:from>
      <xdr:col>11</xdr:col>
      <xdr:colOff>371475</xdr:colOff>
      <xdr:row>34</xdr:row>
      <xdr:rowOff>66675</xdr:rowOff>
    </xdr:from>
    <xdr:to>
      <xdr:col>11</xdr:col>
      <xdr:colOff>1143000</xdr:colOff>
      <xdr:row>34</xdr:row>
      <xdr:rowOff>1190625</xdr:rowOff>
    </xdr:to>
    <xdr:pic>
      <xdr:nvPicPr>
        <xdr:cNvPr id="58" name="Picture 443"/>
        <xdr:cNvPicPr preferRelativeResize="1">
          <a:picLocks noChangeAspect="1"/>
        </xdr:cNvPicPr>
      </xdr:nvPicPr>
      <xdr:blipFill>
        <a:blip r:embed="rId58"/>
        <a:stretch>
          <a:fillRect/>
        </a:stretch>
      </xdr:blipFill>
      <xdr:spPr>
        <a:xfrm>
          <a:off x="8801100" y="15716250"/>
          <a:ext cx="771525" cy="1123950"/>
        </a:xfrm>
        <a:prstGeom prst="rect">
          <a:avLst/>
        </a:prstGeom>
        <a:noFill/>
        <a:ln w="9525" cmpd="sng">
          <a:noFill/>
        </a:ln>
      </xdr:spPr>
    </xdr:pic>
    <xdr:clientData/>
  </xdr:twoCellAnchor>
  <xdr:twoCellAnchor editAs="oneCell">
    <xdr:from>
      <xdr:col>8</xdr:col>
      <xdr:colOff>352425</xdr:colOff>
      <xdr:row>30</xdr:row>
      <xdr:rowOff>66675</xdr:rowOff>
    </xdr:from>
    <xdr:to>
      <xdr:col>8</xdr:col>
      <xdr:colOff>1123950</xdr:colOff>
      <xdr:row>30</xdr:row>
      <xdr:rowOff>1181100</xdr:rowOff>
    </xdr:to>
    <xdr:pic>
      <xdr:nvPicPr>
        <xdr:cNvPr id="59" name="Picture 445"/>
        <xdr:cNvPicPr preferRelativeResize="1">
          <a:picLocks noChangeAspect="1"/>
        </xdr:cNvPicPr>
      </xdr:nvPicPr>
      <xdr:blipFill>
        <a:blip r:embed="rId59"/>
        <a:stretch>
          <a:fillRect/>
        </a:stretch>
      </xdr:blipFill>
      <xdr:spPr>
        <a:xfrm>
          <a:off x="6315075" y="13544550"/>
          <a:ext cx="771525" cy="1114425"/>
        </a:xfrm>
        <a:prstGeom prst="rect">
          <a:avLst/>
        </a:prstGeom>
        <a:noFill/>
        <a:ln w="9525" cmpd="sng">
          <a:noFill/>
        </a:ln>
      </xdr:spPr>
    </xdr:pic>
    <xdr:clientData/>
  </xdr:twoCellAnchor>
  <xdr:twoCellAnchor editAs="oneCell">
    <xdr:from>
      <xdr:col>2</xdr:col>
      <xdr:colOff>276225</xdr:colOff>
      <xdr:row>30</xdr:row>
      <xdr:rowOff>28575</xdr:rowOff>
    </xdr:from>
    <xdr:to>
      <xdr:col>2</xdr:col>
      <xdr:colOff>1228725</xdr:colOff>
      <xdr:row>30</xdr:row>
      <xdr:rowOff>1219200</xdr:rowOff>
    </xdr:to>
    <xdr:pic>
      <xdr:nvPicPr>
        <xdr:cNvPr id="60" name="Picture 447"/>
        <xdr:cNvPicPr preferRelativeResize="1">
          <a:picLocks noChangeAspect="1"/>
        </xdr:cNvPicPr>
      </xdr:nvPicPr>
      <xdr:blipFill>
        <a:blip r:embed="rId60"/>
        <a:stretch>
          <a:fillRect/>
        </a:stretch>
      </xdr:blipFill>
      <xdr:spPr>
        <a:xfrm>
          <a:off x="1257300" y="13506450"/>
          <a:ext cx="952500" cy="1190625"/>
        </a:xfrm>
        <a:prstGeom prst="rect">
          <a:avLst/>
        </a:prstGeom>
        <a:noFill/>
        <a:ln w="9525" cmpd="sng">
          <a:noFill/>
        </a:ln>
      </xdr:spPr>
    </xdr:pic>
    <xdr:clientData/>
  </xdr:twoCellAnchor>
  <xdr:twoCellAnchor editAs="oneCell">
    <xdr:from>
      <xdr:col>5</xdr:col>
      <xdr:colOff>304800</xdr:colOff>
      <xdr:row>58</xdr:row>
      <xdr:rowOff>38100</xdr:rowOff>
    </xdr:from>
    <xdr:to>
      <xdr:col>5</xdr:col>
      <xdr:colOff>1181100</xdr:colOff>
      <xdr:row>58</xdr:row>
      <xdr:rowOff>1209675</xdr:rowOff>
    </xdr:to>
    <xdr:pic>
      <xdr:nvPicPr>
        <xdr:cNvPr id="61" name="Picture 449"/>
        <xdr:cNvPicPr preferRelativeResize="1">
          <a:picLocks noChangeAspect="1"/>
        </xdr:cNvPicPr>
      </xdr:nvPicPr>
      <xdr:blipFill>
        <a:blip r:embed="rId61"/>
        <a:stretch>
          <a:fillRect/>
        </a:stretch>
      </xdr:blipFill>
      <xdr:spPr>
        <a:xfrm>
          <a:off x="3762375" y="28717875"/>
          <a:ext cx="876300" cy="1171575"/>
        </a:xfrm>
        <a:prstGeom prst="rect">
          <a:avLst/>
        </a:prstGeom>
        <a:noFill/>
        <a:ln w="9525" cmpd="sng">
          <a:noFill/>
        </a:ln>
      </xdr:spPr>
    </xdr:pic>
    <xdr:clientData/>
  </xdr:twoCellAnchor>
  <xdr:twoCellAnchor editAs="oneCell">
    <xdr:from>
      <xdr:col>5</xdr:col>
      <xdr:colOff>381000</xdr:colOff>
      <xdr:row>54</xdr:row>
      <xdr:rowOff>76200</xdr:rowOff>
    </xdr:from>
    <xdr:to>
      <xdr:col>5</xdr:col>
      <xdr:colOff>1143000</xdr:colOff>
      <xdr:row>54</xdr:row>
      <xdr:rowOff>1152525</xdr:rowOff>
    </xdr:to>
    <xdr:pic>
      <xdr:nvPicPr>
        <xdr:cNvPr id="62" name="Picture 451"/>
        <xdr:cNvPicPr preferRelativeResize="1">
          <a:picLocks noChangeAspect="1"/>
        </xdr:cNvPicPr>
      </xdr:nvPicPr>
      <xdr:blipFill>
        <a:blip r:embed="rId62"/>
        <a:stretch>
          <a:fillRect/>
        </a:stretch>
      </xdr:blipFill>
      <xdr:spPr>
        <a:xfrm>
          <a:off x="3838575" y="26584275"/>
          <a:ext cx="762000" cy="1076325"/>
        </a:xfrm>
        <a:prstGeom prst="rect">
          <a:avLst/>
        </a:prstGeom>
        <a:noFill/>
        <a:ln w="9525" cmpd="sng">
          <a:noFill/>
        </a:ln>
      </xdr:spPr>
    </xdr:pic>
    <xdr:clientData/>
  </xdr:twoCellAnchor>
  <xdr:twoCellAnchor editAs="oneCell">
    <xdr:from>
      <xdr:col>8</xdr:col>
      <xdr:colOff>314325</xdr:colOff>
      <xdr:row>62</xdr:row>
      <xdr:rowOff>47625</xdr:rowOff>
    </xdr:from>
    <xdr:to>
      <xdr:col>8</xdr:col>
      <xdr:colOff>1152525</xdr:colOff>
      <xdr:row>62</xdr:row>
      <xdr:rowOff>1171575</xdr:rowOff>
    </xdr:to>
    <xdr:pic>
      <xdr:nvPicPr>
        <xdr:cNvPr id="63" name="Picture 453"/>
        <xdr:cNvPicPr preferRelativeResize="1">
          <a:picLocks noChangeAspect="1"/>
        </xdr:cNvPicPr>
      </xdr:nvPicPr>
      <xdr:blipFill>
        <a:blip r:embed="rId63"/>
        <a:stretch>
          <a:fillRect/>
        </a:stretch>
      </xdr:blipFill>
      <xdr:spPr>
        <a:xfrm>
          <a:off x="6276975" y="30899100"/>
          <a:ext cx="838200" cy="1123950"/>
        </a:xfrm>
        <a:prstGeom prst="rect">
          <a:avLst/>
        </a:prstGeom>
        <a:noFill/>
        <a:ln w="9525" cmpd="sng">
          <a:noFill/>
        </a:ln>
      </xdr:spPr>
    </xdr:pic>
    <xdr:clientData/>
  </xdr:twoCellAnchor>
  <xdr:twoCellAnchor editAs="oneCell">
    <xdr:from>
      <xdr:col>14</xdr:col>
      <xdr:colOff>342900</xdr:colOff>
      <xdr:row>26</xdr:row>
      <xdr:rowOff>76200</xdr:rowOff>
    </xdr:from>
    <xdr:to>
      <xdr:col>14</xdr:col>
      <xdr:colOff>1200150</xdr:colOff>
      <xdr:row>26</xdr:row>
      <xdr:rowOff>1152525</xdr:rowOff>
    </xdr:to>
    <xdr:pic>
      <xdr:nvPicPr>
        <xdr:cNvPr id="64" name="Picture 455"/>
        <xdr:cNvPicPr preferRelativeResize="1">
          <a:picLocks noChangeAspect="1"/>
        </xdr:cNvPicPr>
      </xdr:nvPicPr>
      <xdr:blipFill>
        <a:blip r:embed="rId64"/>
        <a:stretch>
          <a:fillRect/>
        </a:stretch>
      </xdr:blipFill>
      <xdr:spPr>
        <a:xfrm>
          <a:off x="11277600" y="11382375"/>
          <a:ext cx="857250" cy="1076325"/>
        </a:xfrm>
        <a:prstGeom prst="rect">
          <a:avLst/>
        </a:prstGeom>
        <a:noFill/>
        <a:ln w="9525" cmpd="sng">
          <a:noFill/>
        </a:ln>
      </xdr:spPr>
    </xdr:pic>
    <xdr:clientData/>
  </xdr:twoCellAnchor>
  <xdr:twoCellAnchor editAs="oneCell">
    <xdr:from>
      <xdr:col>8</xdr:col>
      <xdr:colOff>228600</xdr:colOff>
      <xdr:row>14</xdr:row>
      <xdr:rowOff>85725</xdr:rowOff>
    </xdr:from>
    <xdr:to>
      <xdr:col>8</xdr:col>
      <xdr:colOff>1257300</xdr:colOff>
      <xdr:row>14</xdr:row>
      <xdr:rowOff>1143000</xdr:rowOff>
    </xdr:to>
    <xdr:pic>
      <xdr:nvPicPr>
        <xdr:cNvPr id="65" name="Picture 457"/>
        <xdr:cNvPicPr preferRelativeResize="1">
          <a:picLocks noChangeAspect="1"/>
        </xdr:cNvPicPr>
      </xdr:nvPicPr>
      <xdr:blipFill>
        <a:blip r:embed="rId65"/>
        <a:stretch>
          <a:fillRect/>
        </a:stretch>
      </xdr:blipFill>
      <xdr:spPr>
        <a:xfrm>
          <a:off x="6191250" y="4876800"/>
          <a:ext cx="1028700" cy="1057275"/>
        </a:xfrm>
        <a:prstGeom prst="rect">
          <a:avLst/>
        </a:prstGeom>
        <a:noFill/>
        <a:ln w="9525" cmpd="sng">
          <a:noFill/>
        </a:ln>
      </xdr:spPr>
    </xdr:pic>
    <xdr:clientData/>
  </xdr:twoCellAnchor>
  <xdr:twoCellAnchor editAs="oneCell">
    <xdr:from>
      <xdr:col>14</xdr:col>
      <xdr:colOff>304800</xdr:colOff>
      <xdr:row>42</xdr:row>
      <xdr:rowOff>66675</xdr:rowOff>
    </xdr:from>
    <xdr:to>
      <xdr:col>14</xdr:col>
      <xdr:colOff>1257300</xdr:colOff>
      <xdr:row>42</xdr:row>
      <xdr:rowOff>1190625</xdr:rowOff>
    </xdr:to>
    <xdr:pic>
      <xdr:nvPicPr>
        <xdr:cNvPr id="66" name="Picture 459"/>
        <xdr:cNvPicPr preferRelativeResize="1">
          <a:picLocks noChangeAspect="1"/>
        </xdr:cNvPicPr>
      </xdr:nvPicPr>
      <xdr:blipFill>
        <a:blip r:embed="rId66"/>
        <a:stretch>
          <a:fillRect/>
        </a:stretch>
      </xdr:blipFill>
      <xdr:spPr>
        <a:xfrm>
          <a:off x="11239500" y="20059650"/>
          <a:ext cx="952500" cy="1123950"/>
        </a:xfrm>
        <a:prstGeom prst="rect">
          <a:avLst/>
        </a:prstGeom>
        <a:noFill/>
        <a:ln w="9525" cmpd="sng">
          <a:noFill/>
        </a:ln>
      </xdr:spPr>
    </xdr:pic>
    <xdr:clientData/>
  </xdr:twoCellAnchor>
  <xdr:twoCellAnchor editAs="oneCell">
    <xdr:from>
      <xdr:col>8</xdr:col>
      <xdr:colOff>266700</xdr:colOff>
      <xdr:row>38</xdr:row>
      <xdr:rowOff>76200</xdr:rowOff>
    </xdr:from>
    <xdr:to>
      <xdr:col>8</xdr:col>
      <xdr:colOff>1190625</xdr:colOff>
      <xdr:row>38</xdr:row>
      <xdr:rowOff>1181100</xdr:rowOff>
    </xdr:to>
    <xdr:pic>
      <xdr:nvPicPr>
        <xdr:cNvPr id="67" name="Picture 461"/>
        <xdr:cNvPicPr preferRelativeResize="1">
          <a:picLocks noChangeAspect="1"/>
        </xdr:cNvPicPr>
      </xdr:nvPicPr>
      <xdr:blipFill>
        <a:blip r:embed="rId67"/>
        <a:stretch>
          <a:fillRect/>
        </a:stretch>
      </xdr:blipFill>
      <xdr:spPr>
        <a:xfrm>
          <a:off x="6229350" y="17897475"/>
          <a:ext cx="923925" cy="1104900"/>
        </a:xfrm>
        <a:prstGeom prst="rect">
          <a:avLst/>
        </a:prstGeom>
        <a:noFill/>
        <a:ln w="9525" cmpd="sng">
          <a:noFill/>
        </a:ln>
      </xdr:spPr>
    </xdr:pic>
    <xdr:clientData/>
  </xdr:twoCellAnchor>
  <xdr:twoCellAnchor editAs="oneCell">
    <xdr:from>
      <xdr:col>8</xdr:col>
      <xdr:colOff>161925</xdr:colOff>
      <xdr:row>34</xdr:row>
      <xdr:rowOff>47625</xdr:rowOff>
    </xdr:from>
    <xdr:to>
      <xdr:col>8</xdr:col>
      <xdr:colOff>1304925</xdr:colOff>
      <xdr:row>34</xdr:row>
      <xdr:rowOff>1171575</xdr:rowOff>
    </xdr:to>
    <xdr:pic>
      <xdr:nvPicPr>
        <xdr:cNvPr id="68" name="Picture 463"/>
        <xdr:cNvPicPr preferRelativeResize="1">
          <a:picLocks noChangeAspect="1"/>
        </xdr:cNvPicPr>
      </xdr:nvPicPr>
      <xdr:blipFill>
        <a:blip r:embed="rId68"/>
        <a:stretch>
          <a:fillRect/>
        </a:stretch>
      </xdr:blipFill>
      <xdr:spPr>
        <a:xfrm>
          <a:off x="6124575" y="15697200"/>
          <a:ext cx="1143000" cy="1123950"/>
        </a:xfrm>
        <a:prstGeom prst="rect">
          <a:avLst/>
        </a:prstGeom>
        <a:noFill/>
        <a:ln w="9525" cmpd="sng">
          <a:noFill/>
        </a:ln>
      </xdr:spPr>
    </xdr:pic>
    <xdr:clientData/>
  </xdr:twoCellAnchor>
  <xdr:twoCellAnchor editAs="oneCell">
    <xdr:from>
      <xdr:col>11</xdr:col>
      <xdr:colOff>352425</xdr:colOff>
      <xdr:row>26</xdr:row>
      <xdr:rowOff>76200</xdr:rowOff>
    </xdr:from>
    <xdr:to>
      <xdr:col>11</xdr:col>
      <xdr:colOff>1171575</xdr:colOff>
      <xdr:row>26</xdr:row>
      <xdr:rowOff>1171575</xdr:rowOff>
    </xdr:to>
    <xdr:pic>
      <xdr:nvPicPr>
        <xdr:cNvPr id="69" name="Picture 465"/>
        <xdr:cNvPicPr preferRelativeResize="1">
          <a:picLocks noChangeAspect="1"/>
        </xdr:cNvPicPr>
      </xdr:nvPicPr>
      <xdr:blipFill>
        <a:blip r:embed="rId69"/>
        <a:stretch>
          <a:fillRect/>
        </a:stretch>
      </xdr:blipFill>
      <xdr:spPr>
        <a:xfrm>
          <a:off x="8782050" y="11382375"/>
          <a:ext cx="819150" cy="1095375"/>
        </a:xfrm>
        <a:prstGeom prst="rect">
          <a:avLst/>
        </a:prstGeom>
        <a:noFill/>
        <a:ln w="9525" cmpd="sng">
          <a:noFill/>
        </a:ln>
      </xdr:spPr>
    </xdr:pic>
    <xdr:clientData/>
  </xdr:twoCellAnchor>
  <xdr:twoCellAnchor editAs="oneCell">
    <xdr:from>
      <xdr:col>8</xdr:col>
      <xdr:colOff>381000</xdr:colOff>
      <xdr:row>46</xdr:row>
      <xdr:rowOff>85725</xdr:rowOff>
    </xdr:from>
    <xdr:to>
      <xdr:col>8</xdr:col>
      <xdr:colOff>1066800</xdr:colOff>
      <xdr:row>46</xdr:row>
      <xdr:rowOff>1162050</xdr:rowOff>
    </xdr:to>
    <xdr:pic>
      <xdr:nvPicPr>
        <xdr:cNvPr id="70" name="Picture 467"/>
        <xdr:cNvPicPr preferRelativeResize="1">
          <a:picLocks noChangeAspect="1"/>
        </xdr:cNvPicPr>
      </xdr:nvPicPr>
      <xdr:blipFill>
        <a:blip r:embed="rId70"/>
        <a:stretch>
          <a:fillRect/>
        </a:stretch>
      </xdr:blipFill>
      <xdr:spPr>
        <a:xfrm>
          <a:off x="6343650" y="22250400"/>
          <a:ext cx="685800" cy="1076325"/>
        </a:xfrm>
        <a:prstGeom prst="rect">
          <a:avLst/>
        </a:prstGeom>
        <a:noFill/>
        <a:ln w="9525" cmpd="sng">
          <a:noFill/>
        </a:ln>
      </xdr:spPr>
    </xdr:pic>
    <xdr:clientData/>
  </xdr:twoCellAnchor>
  <xdr:twoCellAnchor editAs="oneCell">
    <xdr:from>
      <xdr:col>8</xdr:col>
      <xdr:colOff>257175</xdr:colOff>
      <xdr:row>50</xdr:row>
      <xdr:rowOff>104775</xdr:rowOff>
    </xdr:from>
    <xdr:to>
      <xdr:col>8</xdr:col>
      <xdr:colOff>1009650</xdr:colOff>
      <xdr:row>50</xdr:row>
      <xdr:rowOff>1152525</xdr:rowOff>
    </xdr:to>
    <xdr:pic>
      <xdr:nvPicPr>
        <xdr:cNvPr id="71" name="Picture 469"/>
        <xdr:cNvPicPr preferRelativeResize="1">
          <a:picLocks noChangeAspect="1"/>
        </xdr:cNvPicPr>
      </xdr:nvPicPr>
      <xdr:blipFill>
        <a:blip r:embed="rId71"/>
        <a:stretch>
          <a:fillRect/>
        </a:stretch>
      </xdr:blipFill>
      <xdr:spPr>
        <a:xfrm>
          <a:off x="6219825" y="24441150"/>
          <a:ext cx="752475" cy="1047750"/>
        </a:xfrm>
        <a:prstGeom prst="rect">
          <a:avLst/>
        </a:prstGeom>
        <a:noFill/>
        <a:ln w="9525" cmpd="sng">
          <a:noFill/>
        </a:ln>
      </xdr:spPr>
    </xdr:pic>
    <xdr:clientData/>
  </xdr:twoCellAnchor>
  <xdr:twoCellAnchor editAs="oneCell">
    <xdr:from>
      <xdr:col>5</xdr:col>
      <xdr:colOff>276225</xdr:colOff>
      <xdr:row>38</xdr:row>
      <xdr:rowOff>47625</xdr:rowOff>
    </xdr:from>
    <xdr:to>
      <xdr:col>5</xdr:col>
      <xdr:colOff>1228725</xdr:colOff>
      <xdr:row>38</xdr:row>
      <xdr:rowOff>1181100</xdr:rowOff>
    </xdr:to>
    <xdr:pic>
      <xdr:nvPicPr>
        <xdr:cNvPr id="72" name="Picture 471"/>
        <xdr:cNvPicPr preferRelativeResize="1">
          <a:picLocks noChangeAspect="1"/>
        </xdr:cNvPicPr>
      </xdr:nvPicPr>
      <xdr:blipFill>
        <a:blip r:embed="rId72"/>
        <a:stretch>
          <a:fillRect/>
        </a:stretch>
      </xdr:blipFill>
      <xdr:spPr>
        <a:xfrm>
          <a:off x="3733800" y="17868900"/>
          <a:ext cx="952500" cy="1133475"/>
        </a:xfrm>
        <a:prstGeom prst="rect">
          <a:avLst/>
        </a:prstGeom>
        <a:noFill/>
        <a:ln w="9525" cmpd="sng">
          <a:noFill/>
        </a:ln>
      </xdr:spPr>
    </xdr:pic>
    <xdr:clientData/>
  </xdr:twoCellAnchor>
  <xdr:twoCellAnchor editAs="oneCell">
    <xdr:from>
      <xdr:col>2</xdr:col>
      <xdr:colOff>228600</xdr:colOff>
      <xdr:row>54</xdr:row>
      <xdr:rowOff>76200</xdr:rowOff>
    </xdr:from>
    <xdr:to>
      <xdr:col>2</xdr:col>
      <xdr:colOff>1190625</xdr:colOff>
      <xdr:row>54</xdr:row>
      <xdr:rowOff>1171575</xdr:rowOff>
    </xdr:to>
    <xdr:pic>
      <xdr:nvPicPr>
        <xdr:cNvPr id="73" name="Picture 473"/>
        <xdr:cNvPicPr preferRelativeResize="1">
          <a:picLocks noChangeAspect="1"/>
        </xdr:cNvPicPr>
      </xdr:nvPicPr>
      <xdr:blipFill>
        <a:blip r:embed="rId73"/>
        <a:stretch>
          <a:fillRect/>
        </a:stretch>
      </xdr:blipFill>
      <xdr:spPr>
        <a:xfrm>
          <a:off x="1209675" y="26584275"/>
          <a:ext cx="962025" cy="1095375"/>
        </a:xfrm>
        <a:prstGeom prst="rect">
          <a:avLst/>
        </a:prstGeom>
        <a:noFill/>
        <a:ln w="9525" cmpd="sng">
          <a:noFill/>
        </a:ln>
      </xdr:spPr>
    </xdr:pic>
    <xdr:clientData/>
  </xdr:twoCellAnchor>
  <xdr:twoCellAnchor editAs="oneCell">
    <xdr:from>
      <xdr:col>11</xdr:col>
      <xdr:colOff>104775</xdr:colOff>
      <xdr:row>42</xdr:row>
      <xdr:rowOff>200025</xdr:rowOff>
    </xdr:from>
    <xdr:to>
      <xdr:col>11</xdr:col>
      <xdr:colOff>1400175</xdr:colOff>
      <xdr:row>42</xdr:row>
      <xdr:rowOff>1009650</xdr:rowOff>
    </xdr:to>
    <xdr:pic>
      <xdr:nvPicPr>
        <xdr:cNvPr id="74" name="Picture 475"/>
        <xdr:cNvPicPr preferRelativeResize="1">
          <a:picLocks noChangeAspect="1"/>
        </xdr:cNvPicPr>
      </xdr:nvPicPr>
      <xdr:blipFill>
        <a:blip r:embed="rId74"/>
        <a:stretch>
          <a:fillRect/>
        </a:stretch>
      </xdr:blipFill>
      <xdr:spPr>
        <a:xfrm>
          <a:off x="8534400" y="20193000"/>
          <a:ext cx="1295400" cy="809625"/>
        </a:xfrm>
        <a:prstGeom prst="rect">
          <a:avLst/>
        </a:prstGeom>
        <a:noFill/>
        <a:ln w="9525" cmpd="sng">
          <a:noFill/>
        </a:ln>
      </xdr:spPr>
    </xdr:pic>
    <xdr:clientData/>
  </xdr:twoCellAnchor>
  <xdr:twoCellAnchor editAs="oneCell">
    <xdr:from>
      <xdr:col>2</xdr:col>
      <xdr:colOff>276225</xdr:colOff>
      <xdr:row>42</xdr:row>
      <xdr:rowOff>66675</xdr:rowOff>
    </xdr:from>
    <xdr:to>
      <xdr:col>2</xdr:col>
      <xdr:colOff>1219200</xdr:colOff>
      <xdr:row>42</xdr:row>
      <xdr:rowOff>1190625</xdr:rowOff>
    </xdr:to>
    <xdr:pic>
      <xdr:nvPicPr>
        <xdr:cNvPr id="75" name="Picture 477"/>
        <xdr:cNvPicPr preferRelativeResize="1">
          <a:picLocks noChangeAspect="1"/>
        </xdr:cNvPicPr>
      </xdr:nvPicPr>
      <xdr:blipFill>
        <a:blip r:embed="rId75"/>
        <a:stretch>
          <a:fillRect/>
        </a:stretch>
      </xdr:blipFill>
      <xdr:spPr>
        <a:xfrm>
          <a:off x="1257300" y="20059650"/>
          <a:ext cx="94297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P68"/>
  <sheetViews>
    <sheetView tabSelected="1" zoomScale="75" zoomScaleNormal="75" workbookViewId="0" topLeftCell="A1">
      <selection activeCell="C64" sqref="C64"/>
    </sheetView>
  </sheetViews>
  <sheetFormatPr defaultColWidth="9.140625" defaultRowHeight="12.75"/>
  <cols>
    <col min="1" max="1" width="4.421875" style="9" customWidth="1"/>
    <col min="2" max="2" width="10.28125" style="2" customWidth="1"/>
    <col min="3" max="3" width="22.421875" style="3" customWidth="1"/>
    <col min="4" max="4" width="4.421875" style="2" customWidth="1"/>
    <col min="5" max="5" width="10.28125" style="2" customWidth="1"/>
    <col min="6" max="6" width="22.8515625" style="3" customWidth="1"/>
    <col min="7" max="7" width="4.421875" style="2" customWidth="1"/>
    <col min="8" max="8" width="10.28125" style="2" customWidth="1"/>
    <col min="9" max="9" width="22.28125" style="4" customWidth="1"/>
    <col min="10" max="10" width="4.421875" style="2" customWidth="1"/>
    <col min="11" max="11" width="10.28125" style="2" customWidth="1"/>
    <col min="12" max="12" width="22.8515625" style="3" customWidth="1"/>
    <col min="13" max="13" width="4.421875" style="2" customWidth="1"/>
    <col min="14" max="14" width="10.28125" style="2" customWidth="1"/>
    <col min="15" max="15" width="22.8515625" style="3" customWidth="1"/>
    <col min="16" max="16384" width="9.140625" style="2" customWidth="1"/>
  </cols>
  <sheetData>
    <row r="1" ht="13.5" thickBot="1"/>
    <row r="2" spans="2:15" ht="31.5">
      <c r="B2" s="20" t="s">
        <v>1</v>
      </c>
      <c r="C2" s="13"/>
      <c r="D2" s="14"/>
      <c r="E2" s="14"/>
      <c r="F2" s="13"/>
      <c r="G2" s="14"/>
      <c r="H2" s="14"/>
      <c r="I2" s="15"/>
      <c r="J2" s="27" t="s">
        <v>7</v>
      </c>
      <c r="K2" s="28"/>
      <c r="L2" s="28"/>
      <c r="M2" s="28"/>
      <c r="N2" s="28"/>
      <c r="O2" s="29"/>
    </row>
    <row r="3" spans="2:15" ht="31.5">
      <c r="B3" s="21" t="s">
        <v>2</v>
      </c>
      <c r="C3" s="5"/>
      <c r="D3" s="6"/>
      <c r="E3" s="6"/>
      <c r="F3" s="5"/>
      <c r="G3" s="6"/>
      <c r="H3" s="6"/>
      <c r="I3" s="7"/>
      <c r="J3" s="30"/>
      <c r="K3" s="30"/>
      <c r="L3" s="30"/>
      <c r="M3" s="30"/>
      <c r="N3" s="30"/>
      <c r="O3" s="31"/>
    </row>
    <row r="4" spans="2:15" ht="38.25" thickBot="1">
      <c r="B4" s="16"/>
      <c r="C4" s="17"/>
      <c r="D4" s="18"/>
      <c r="E4" s="23">
        <f>SUM(P9:P65)</f>
        <v>0</v>
      </c>
      <c r="F4" s="24" t="s">
        <v>0</v>
      </c>
      <c r="G4" s="22"/>
      <c r="H4" s="18"/>
      <c r="I4" s="19"/>
      <c r="J4" s="32"/>
      <c r="K4" s="32"/>
      <c r="L4" s="32"/>
      <c r="M4" s="32"/>
      <c r="N4" s="32"/>
      <c r="O4" s="33"/>
    </row>
    <row r="9" spans="1:16" s="9" customFormat="1" ht="12.75">
      <c r="A9" s="9">
        <f>COUNTIF(B10,"OK")</f>
        <v>0</v>
      </c>
      <c r="C9" s="10"/>
      <c r="D9" s="9">
        <f>COUNTIF(E10,"OK")</f>
        <v>0</v>
      </c>
      <c r="F9" s="10"/>
      <c r="G9" s="9">
        <f>COUNTIF(H10,"OK")</f>
        <v>0</v>
      </c>
      <c r="I9" s="11"/>
      <c r="J9" s="9">
        <f>COUNTIF(K10,"OK")</f>
        <v>0</v>
      </c>
      <c r="L9" s="10"/>
      <c r="M9" s="9">
        <f>COUNTIF(N10,"OK")</f>
        <v>0</v>
      </c>
      <c r="O9" s="10"/>
      <c r="P9" s="9">
        <f>SUM(A9:M9)</f>
        <v>0</v>
      </c>
    </row>
    <row r="10" spans="1:15" ht="27.75" customHeight="1">
      <c r="A10" s="9">
        <f>SUM(B10,E10,H10,K10,N10)</f>
        <v>0</v>
      </c>
      <c r="B10" s="34" t="str">
        <f>IF(TRIM(C12)="","???",IF(TRIM(C12)="nonna papera","OK","NO"))</f>
        <v>???</v>
      </c>
      <c r="C10" s="35"/>
      <c r="D10" s="8"/>
      <c r="E10" s="34" t="str">
        <f>IF(TRIM(F12)="","???",IF(TRIM(F12)="ok quack","OK","NO"))</f>
        <v>???</v>
      </c>
      <c r="F10" s="35"/>
      <c r="H10" s="34" t="str">
        <f>IF(TRIM(I12)="","???",IF(TRIM(I12)="paperinik","OK","NO"))</f>
        <v>???</v>
      </c>
      <c r="I10" s="35"/>
      <c r="K10" s="34" t="str">
        <f>IF(TRIM(L12)="","???",IF(TRIM(L12)="pico de paperis","OK","NO"))</f>
        <v>???</v>
      </c>
      <c r="L10" s="35"/>
      <c r="N10" s="34" t="str">
        <f>IF(TRIM(O12)="","???",IF(TRIM(O12)="manetta","OK","NO"))</f>
        <v>???</v>
      </c>
      <c r="O10" s="35"/>
    </row>
    <row r="11" spans="2:15" ht="96.75" customHeight="1">
      <c r="B11" s="25">
        <v>1</v>
      </c>
      <c r="C11" s="12"/>
      <c r="D11" s="8"/>
      <c r="E11" s="25">
        <v>2</v>
      </c>
      <c r="F11" s="12"/>
      <c r="H11" s="25">
        <v>3</v>
      </c>
      <c r="I11" s="12"/>
      <c r="K11" s="25">
        <v>4</v>
      </c>
      <c r="L11" s="12"/>
      <c r="N11" s="25">
        <v>5</v>
      </c>
      <c r="O11" s="12"/>
    </row>
    <row r="12" spans="2:15" ht="23.25" customHeight="1">
      <c r="B12" s="26" t="s">
        <v>3</v>
      </c>
      <c r="C12" s="1"/>
      <c r="D12" s="8"/>
      <c r="E12" s="26" t="s">
        <v>5</v>
      </c>
      <c r="F12" s="1"/>
      <c r="H12" s="26" t="s">
        <v>3</v>
      </c>
      <c r="I12" s="1"/>
      <c r="K12" s="26" t="s">
        <v>3</v>
      </c>
      <c r="L12" s="1"/>
      <c r="N12" s="26" t="s">
        <v>6</v>
      </c>
      <c r="O12" s="1"/>
    </row>
    <row r="13" spans="1:16" s="9" customFormat="1" ht="23.25" customHeight="1">
      <c r="A13" s="9">
        <f>COUNTIF(B14,"OK")</f>
        <v>0</v>
      </c>
      <c r="C13" s="10"/>
      <c r="D13" s="9">
        <f>COUNTIF(E14,"OK")</f>
        <v>0</v>
      </c>
      <c r="F13" s="10"/>
      <c r="G13" s="9">
        <f>COUNTIF(H14,"OK")</f>
        <v>0</v>
      </c>
      <c r="I13" s="11"/>
      <c r="J13" s="9">
        <f>COUNTIF(K14,"OK")</f>
        <v>0</v>
      </c>
      <c r="L13" s="10"/>
      <c r="M13" s="9">
        <f>COUNTIF(N14,"OK")</f>
        <v>0</v>
      </c>
      <c r="O13" s="10"/>
      <c r="P13" s="9">
        <f>SUM(A13:M13)</f>
        <v>0</v>
      </c>
    </row>
    <row r="14" spans="1:15" ht="27.75" customHeight="1">
      <c r="A14" s="9">
        <f>SUM(B14,E14,H14,K14,N14)</f>
        <v>0</v>
      </c>
      <c r="B14" s="34" t="str">
        <f>IF(TRIM(C16)="","???",IF(TRIM(C16)="battista","OK","NO"))</f>
        <v>???</v>
      </c>
      <c r="C14" s="35"/>
      <c r="D14" s="8"/>
      <c r="E14" s="34" t="str">
        <f>IF(TRIM(F16)="","???",IF(TRIM(F16)="trudy","OK","NO"))</f>
        <v>???</v>
      </c>
      <c r="F14" s="35"/>
      <c r="H14" s="34" t="str">
        <f>IF(TRIM(I16)="","???",IF(TRIM(I16)="bruto","OK","NO"))</f>
        <v>???</v>
      </c>
      <c r="I14" s="35"/>
      <c r="K14" s="34" t="str">
        <f>IF(TRIM(L16)="","???",IF(TRIM(L16)="flip","OK","NO"))</f>
        <v>???</v>
      </c>
      <c r="L14" s="35"/>
      <c r="N14" s="34" t="str">
        <f>IF(TRIM(O16)="","???",IF(TRIM(O16)="paperina","OK","NO"))</f>
        <v>???</v>
      </c>
      <c r="O14" s="35"/>
    </row>
    <row r="15" spans="2:15" ht="96.75" customHeight="1">
      <c r="B15" s="25">
        <v>6</v>
      </c>
      <c r="C15" s="12"/>
      <c r="D15" s="8"/>
      <c r="E15" s="25">
        <v>7</v>
      </c>
      <c r="F15" s="12"/>
      <c r="H15" s="25">
        <v>8</v>
      </c>
      <c r="I15" s="12"/>
      <c r="K15" s="25">
        <v>9</v>
      </c>
      <c r="L15" s="12"/>
      <c r="N15" s="25">
        <v>10</v>
      </c>
      <c r="O15" s="12"/>
    </row>
    <row r="16" spans="2:15" ht="23.25" customHeight="1">
      <c r="B16" s="26" t="s">
        <v>3</v>
      </c>
      <c r="C16" s="1"/>
      <c r="D16" s="8"/>
      <c r="E16" s="26" t="s">
        <v>3</v>
      </c>
      <c r="F16" s="1"/>
      <c r="H16" s="26" t="s">
        <v>6</v>
      </c>
      <c r="I16" s="1"/>
      <c r="K16" s="26" t="s">
        <v>5</v>
      </c>
      <c r="L16" s="1"/>
      <c r="N16" s="26" t="s">
        <v>3</v>
      </c>
      <c r="O16" s="1"/>
    </row>
    <row r="17" spans="1:16" s="9" customFormat="1" ht="23.25" customHeight="1">
      <c r="A17" s="9">
        <f>COUNTIF(B18,"OK")</f>
        <v>0</v>
      </c>
      <c r="C17" s="10"/>
      <c r="D17" s="9">
        <f>COUNTIF(E18,"OK")</f>
        <v>0</v>
      </c>
      <c r="F17" s="10"/>
      <c r="G17" s="9">
        <f>COUNTIF(H18,"OK")</f>
        <v>0</v>
      </c>
      <c r="I17" s="11"/>
      <c r="J17" s="9">
        <f>COUNTIF(K18,"OK")</f>
        <v>0</v>
      </c>
      <c r="L17" s="10"/>
      <c r="M17" s="9">
        <f>COUNTIF(N18,"OK")</f>
        <v>0</v>
      </c>
      <c r="O17" s="10"/>
      <c r="P17" s="9">
        <f>SUM(A17:M17)</f>
        <v>0</v>
      </c>
    </row>
    <row r="18" spans="1:15" ht="27.75" customHeight="1">
      <c r="A18" s="9">
        <f>SUM(B18,E18,H18,K18,N18)</f>
        <v>0</v>
      </c>
      <c r="B18" s="34" t="str">
        <f>IF(TRIM(C20)="","???",IF(TRIM(C20)="paperino paperotto","OK","NO"))</f>
        <v>???</v>
      </c>
      <c r="C18" s="35"/>
      <c r="D18" s="8"/>
      <c r="E18" s="34" t="str">
        <f>IF(TRIM(F20)="","???",IF(TRIM(F20)="gastone","OK","NO"))</f>
        <v>???</v>
      </c>
      <c r="F18" s="35"/>
      <c r="H18" s="34" t="str">
        <f>IF(TRIM(I20)="","???",IF(TRIM(I20)="newton","OK","NO"))</f>
        <v>???</v>
      </c>
      <c r="I18" s="35"/>
      <c r="K18" s="34" t="str">
        <f>IF(TRIM(L20)="","???",IF(TRIM(L20)="amelia","OK","NO"))</f>
        <v>???</v>
      </c>
      <c r="L18" s="35"/>
      <c r="N18" s="34" t="str">
        <f>IF(TRIM(O20)="","???",IF(TRIM(O20)="banda bassotti","OK","NO"))</f>
        <v>???</v>
      </c>
      <c r="O18" s="35"/>
    </row>
    <row r="19" spans="2:15" ht="96.75" customHeight="1">
      <c r="B19" s="25">
        <v>11</v>
      </c>
      <c r="C19" s="12"/>
      <c r="D19" s="8"/>
      <c r="E19" s="25">
        <v>12</v>
      </c>
      <c r="F19" s="12"/>
      <c r="H19" s="25">
        <v>13</v>
      </c>
      <c r="I19" s="12"/>
      <c r="K19" s="25">
        <v>14</v>
      </c>
      <c r="L19" s="12"/>
      <c r="N19" s="25">
        <v>15</v>
      </c>
      <c r="O19" s="12"/>
    </row>
    <row r="20" spans="2:15" ht="23.25" customHeight="1">
      <c r="B20" s="26" t="s">
        <v>6</v>
      </c>
      <c r="C20" s="1"/>
      <c r="D20" s="8"/>
      <c r="E20" s="26" t="s">
        <v>3</v>
      </c>
      <c r="F20" s="1"/>
      <c r="H20" s="26" t="s">
        <v>5</v>
      </c>
      <c r="I20" s="1"/>
      <c r="K20" s="26" t="s">
        <v>3</v>
      </c>
      <c r="L20" s="1"/>
      <c r="N20" s="26" t="s">
        <v>3</v>
      </c>
      <c r="O20" s="1"/>
    </row>
    <row r="21" spans="1:16" s="9" customFormat="1" ht="23.25" customHeight="1">
      <c r="A21" s="9">
        <f>COUNTIF(B22,"OK")</f>
        <v>0</v>
      </c>
      <c r="C21" s="10"/>
      <c r="D21" s="9">
        <f>COUNTIF(E22,"OK")</f>
        <v>0</v>
      </c>
      <c r="F21" s="10"/>
      <c r="G21" s="9">
        <f>COUNTIF(H22,"OK")</f>
        <v>0</v>
      </c>
      <c r="I21" s="11"/>
      <c r="J21" s="9">
        <f>COUNTIF(K22,"OK")</f>
        <v>0</v>
      </c>
      <c r="L21" s="10"/>
      <c r="M21" s="9">
        <f>COUNTIF(N22,"OK")</f>
        <v>0</v>
      </c>
      <c r="O21" s="10"/>
      <c r="P21" s="9">
        <f>SUM(A21:M21)</f>
        <v>0</v>
      </c>
    </row>
    <row r="22" spans="1:15" ht="27.75" customHeight="1">
      <c r="A22" s="9">
        <f>SUM(B22,E22,H22,K22,N22)</f>
        <v>0</v>
      </c>
      <c r="B22" s="34" t="str">
        <f>IF(TRIM(C24)="","???",IF(TRIM(C24)="super pippo","OK","NO"))</f>
        <v>???</v>
      </c>
      <c r="C22" s="35"/>
      <c r="D22" s="8"/>
      <c r="E22" s="34" t="str">
        <f>IF(TRIM(F24)="","???",IF(TRIM(F24)="umperio bogarto","OK","NO"))</f>
        <v>???</v>
      </c>
      <c r="F22" s="35"/>
      <c r="H22" s="34" t="str">
        <f>IF(TRIM(I24)="","???",IF(TRIM(I24)="clarabella","OK","NO"))</f>
        <v>???</v>
      </c>
      <c r="I22" s="35"/>
      <c r="K22" s="34" t="str">
        <f>IF(TRIM(L24)="","???",IF(TRIM(L24)="tom lovett","OK","NO"))</f>
        <v>???</v>
      </c>
      <c r="L22" s="35"/>
      <c r="N22" s="34" t="str">
        <f>IF(TRIM(O24)="","???",IF(TRIM(O24)="edi","OK","NO"))</f>
        <v>???</v>
      </c>
      <c r="O22" s="35"/>
    </row>
    <row r="23" spans="2:15" ht="96.75" customHeight="1">
      <c r="B23" s="25">
        <v>16</v>
      </c>
      <c r="C23" s="12"/>
      <c r="D23" s="8"/>
      <c r="E23" s="25">
        <v>17</v>
      </c>
      <c r="F23" s="12"/>
      <c r="H23" s="25">
        <v>18</v>
      </c>
      <c r="I23" s="12"/>
      <c r="K23" s="25">
        <v>19</v>
      </c>
      <c r="L23" s="12"/>
      <c r="N23" s="25">
        <v>20</v>
      </c>
      <c r="O23" s="12"/>
    </row>
    <row r="24" spans="2:15" ht="23.25" customHeight="1">
      <c r="B24" s="26" t="s">
        <v>3</v>
      </c>
      <c r="C24" s="1"/>
      <c r="D24" s="8"/>
      <c r="E24" s="26" t="s">
        <v>6</v>
      </c>
      <c r="F24" s="1"/>
      <c r="H24" s="26" t="s">
        <v>3</v>
      </c>
      <c r="I24" s="1"/>
      <c r="K24" s="26" t="s">
        <v>6</v>
      </c>
      <c r="L24" s="1"/>
      <c r="N24" s="26" t="s">
        <v>3</v>
      </c>
      <c r="O24" s="1"/>
    </row>
    <row r="25" spans="1:16" s="9" customFormat="1" ht="23.25" customHeight="1">
      <c r="A25" s="9">
        <f>COUNTIF(B26,"OK")</f>
        <v>0</v>
      </c>
      <c r="C25" s="10"/>
      <c r="D25" s="9">
        <f>COUNTIF(E26,"OK")</f>
        <v>0</v>
      </c>
      <c r="F25" s="10"/>
      <c r="G25" s="9">
        <f>COUNTIF(H26,"OK")</f>
        <v>0</v>
      </c>
      <c r="I25" s="11"/>
      <c r="J25" s="9">
        <f>COUNTIF(K26,"OK")</f>
        <v>0</v>
      </c>
      <c r="L25" s="10"/>
      <c r="M25" s="9">
        <f>COUNTIF(N26,"OK")</f>
        <v>0</v>
      </c>
      <c r="O25" s="10"/>
      <c r="P25" s="9">
        <f>SUM(A25:M25)</f>
        <v>0</v>
      </c>
    </row>
    <row r="26" spans="1:15" ht="27.75" customHeight="1">
      <c r="A26" s="9">
        <f>SUM(B26,E26,H26,K26,N26)</f>
        <v>0</v>
      </c>
      <c r="B26" s="34" t="str">
        <f>IF(TRIM(C28)="","???",IF(TRIM(C28)="emy ely evy","OK","NO"))</f>
        <v>???</v>
      </c>
      <c r="C26" s="35"/>
      <c r="D26" s="8"/>
      <c r="E26" s="34" t="str">
        <f>IF(TRIM(F28)="","???",IF(TRIM(F28)="pennino","OK","NO"))</f>
        <v>???</v>
      </c>
      <c r="F26" s="35"/>
      <c r="H26" s="34" t="str">
        <f>IF(TRIM(I28)="","???",IF(TRIM(I28)="eta beta","OK","NO"))</f>
        <v>???</v>
      </c>
      <c r="I26" s="35"/>
      <c r="K26" s="34" t="str">
        <f>IF(TRIM(L28)="","???",IF(TRIM(L28)="zenobia","OK","NO"))</f>
        <v>???</v>
      </c>
      <c r="L26" s="35"/>
      <c r="N26" s="34" t="str">
        <f>IF(TRIM(O28)="","???",IF(TRIM(O28)="pacuvio","OK","NO"))</f>
        <v>???</v>
      </c>
      <c r="O26" s="35"/>
    </row>
    <row r="27" spans="2:15" ht="96.75" customHeight="1">
      <c r="B27" s="25">
        <v>21</v>
      </c>
      <c r="C27" s="12"/>
      <c r="D27" s="8"/>
      <c r="E27" s="25">
        <v>22</v>
      </c>
      <c r="F27" s="12"/>
      <c r="H27" s="25">
        <v>23</v>
      </c>
      <c r="I27" s="12"/>
      <c r="K27" s="25">
        <v>24</v>
      </c>
      <c r="L27" s="12"/>
      <c r="N27" s="25">
        <v>25</v>
      </c>
      <c r="O27" s="12"/>
    </row>
    <row r="28" spans="2:15" ht="23.25" customHeight="1">
      <c r="B28" s="26" t="s">
        <v>5</v>
      </c>
      <c r="C28" s="1"/>
      <c r="D28" s="8"/>
      <c r="E28" s="26" t="s">
        <v>5</v>
      </c>
      <c r="F28" s="1"/>
      <c r="H28" s="26" t="s">
        <v>3</v>
      </c>
      <c r="I28" s="1"/>
      <c r="K28" s="26" t="s">
        <v>8</v>
      </c>
      <c r="L28" s="1"/>
      <c r="N28" s="26" t="s">
        <v>8</v>
      </c>
      <c r="O28" s="1"/>
    </row>
    <row r="29" spans="1:16" s="9" customFormat="1" ht="23.25" customHeight="1">
      <c r="A29" s="9">
        <f>COUNTIF(B30,"OK")</f>
        <v>0</v>
      </c>
      <c r="C29" s="10"/>
      <c r="D29" s="9">
        <f>COUNTIF(E30,"OK")</f>
        <v>0</v>
      </c>
      <c r="F29" s="10"/>
      <c r="G29" s="9">
        <f>COUNTIF(H30,"OK")</f>
        <v>0</v>
      </c>
      <c r="I29" s="11"/>
      <c r="J29" s="9">
        <f>COUNTIF(K30,"OK")</f>
        <v>0</v>
      </c>
      <c r="L29" s="10"/>
      <c r="M29" s="9">
        <f>COUNTIF(N30,"OK")</f>
        <v>0</v>
      </c>
      <c r="O29" s="10"/>
      <c r="P29" s="9">
        <f>SUM(A29:M29)</f>
        <v>0</v>
      </c>
    </row>
    <row r="30" spans="1:15" ht="27.75" customHeight="1">
      <c r="A30" s="9">
        <f>SUM(B30,E30,H30,K30,N30)</f>
        <v>0</v>
      </c>
      <c r="B30" s="34" t="str">
        <f>IF(TRIM(C32)="","???",IF(TRIM(C32)="gennarino","OK","NO"))</f>
        <v>???</v>
      </c>
      <c r="C30" s="35"/>
      <c r="D30" s="8"/>
      <c r="E30" s="34" t="str">
        <f>IF(TRIM(F32)="","???",IF(TRIM(F32)="filo sganga","OK","NO"))</f>
        <v>???</v>
      </c>
      <c r="F30" s="35"/>
      <c r="H30" s="34" t="str">
        <f>IF(TRIM(I32)="","???",IF(TRIM(I32)="millicent","OK","NO"))</f>
        <v>???</v>
      </c>
      <c r="I30" s="35"/>
      <c r="K30" s="34" t="str">
        <f>IF(TRIM(L32)="","???",IF(TRIM(L32)="paperino","OK","NO"))</f>
        <v>???</v>
      </c>
      <c r="L30" s="35"/>
      <c r="N30" s="34" t="str">
        <f>IF(TRIM(O32)="","???",IF(TRIM(O32)="gilberto","OK","NO"))</f>
        <v>???</v>
      </c>
      <c r="O30" s="35"/>
    </row>
    <row r="31" spans="2:15" ht="96.75" customHeight="1">
      <c r="B31" s="25">
        <v>26</v>
      </c>
      <c r="C31" s="12"/>
      <c r="D31" s="8"/>
      <c r="E31" s="25">
        <v>27</v>
      </c>
      <c r="F31" s="12"/>
      <c r="H31" s="25">
        <v>28</v>
      </c>
      <c r="I31" s="12"/>
      <c r="K31" s="25">
        <v>29</v>
      </c>
      <c r="L31" s="12"/>
      <c r="N31" s="25">
        <v>30</v>
      </c>
      <c r="O31" s="12"/>
    </row>
    <row r="32" spans="2:15" ht="23.25" customHeight="1">
      <c r="B32" s="26" t="s">
        <v>3</v>
      </c>
      <c r="C32" s="1"/>
      <c r="D32" s="8"/>
      <c r="E32" s="26" t="s">
        <v>6</v>
      </c>
      <c r="F32" s="1"/>
      <c r="H32" s="26" t="s">
        <v>6</v>
      </c>
      <c r="I32" s="1"/>
      <c r="K32" s="26" t="s">
        <v>3</v>
      </c>
      <c r="L32" s="1"/>
      <c r="N32" s="26" t="s">
        <v>5</v>
      </c>
      <c r="O32" s="1"/>
    </row>
    <row r="33" spans="1:16" s="9" customFormat="1" ht="23.25" customHeight="1">
      <c r="A33" s="9">
        <f>COUNTIF(B34,"OK")</f>
        <v>0</v>
      </c>
      <c r="C33" s="10"/>
      <c r="D33" s="9">
        <f>COUNTIF(E34,"OK")</f>
        <v>0</v>
      </c>
      <c r="F33" s="10"/>
      <c r="G33" s="9">
        <f>COUNTIF(H34,"OK")</f>
        <v>0</v>
      </c>
      <c r="I33" s="11"/>
      <c r="J33" s="9">
        <f>COUNTIF(K34,"OK")</f>
        <v>0</v>
      </c>
      <c r="L33" s="10"/>
      <c r="M33" s="9">
        <f>COUNTIF(N34,"OK")</f>
        <v>0</v>
      </c>
      <c r="O33" s="10"/>
      <c r="P33" s="9">
        <f>SUM(A33:M33)</f>
        <v>0</v>
      </c>
    </row>
    <row r="34" spans="1:15" ht="27.75" customHeight="1">
      <c r="A34" s="9">
        <f>SUM(B34,E34,H34,K34,N34)</f>
        <v>0</v>
      </c>
      <c r="B34" s="34" t="str">
        <f>IF(TRIM(C36)="","???",IF(TRIM(C36)="bum bum ghigno","OK","NO"))</f>
        <v>???</v>
      </c>
      <c r="C34" s="35"/>
      <c r="D34" s="8"/>
      <c r="E34" s="34" t="str">
        <f>IF(TRIM(F36)="","???",IF(TRIM(F36)="brigitta","OK","NO"))</f>
        <v>???</v>
      </c>
      <c r="F34" s="35"/>
      <c r="H34" s="34" t="str">
        <f>IF(TRIM(I36)="","???",IF(TRIM(I36)="spennacchiotto","OK","NO"))</f>
        <v>???</v>
      </c>
      <c r="I34" s="35"/>
      <c r="K34" s="34" t="str">
        <f>IF(TRIM(L36)="","???",IF(TRIM(L36)="marlin","OK","NO"))</f>
        <v>???</v>
      </c>
      <c r="L34" s="35"/>
      <c r="N34" s="34" t="str">
        <f>IF(TRIM(O36)="","???",IF(TRIM(O36)="kranz","OK","NO"))</f>
        <v>???</v>
      </c>
      <c r="O34" s="35"/>
    </row>
    <row r="35" spans="2:15" ht="96.75" customHeight="1">
      <c r="B35" s="25">
        <v>31</v>
      </c>
      <c r="C35" s="12"/>
      <c r="D35" s="8"/>
      <c r="E35" s="25">
        <v>32</v>
      </c>
      <c r="F35" s="12"/>
      <c r="H35" s="25">
        <v>33</v>
      </c>
      <c r="I35" s="12"/>
      <c r="K35" s="25">
        <v>34</v>
      </c>
      <c r="L35" s="12"/>
      <c r="N35" s="25">
        <v>35</v>
      </c>
      <c r="O35" s="12"/>
    </row>
    <row r="36" spans="2:15" ht="23.25" customHeight="1">
      <c r="B36" s="26" t="s">
        <v>3</v>
      </c>
      <c r="C36" s="1"/>
      <c r="D36" s="8"/>
      <c r="E36" s="26" t="s">
        <v>3</v>
      </c>
      <c r="F36" s="1"/>
      <c r="H36" s="26" t="s">
        <v>5</v>
      </c>
      <c r="I36" s="1"/>
      <c r="K36" s="26" t="s">
        <v>6</v>
      </c>
      <c r="L36" s="1"/>
      <c r="N36" s="26" t="s">
        <v>5</v>
      </c>
      <c r="O36" s="1"/>
    </row>
    <row r="37" spans="1:16" s="9" customFormat="1" ht="23.25" customHeight="1">
      <c r="A37" s="9">
        <f>COUNTIF(B38,"OK")</f>
        <v>0</v>
      </c>
      <c r="C37" s="10"/>
      <c r="D37" s="9">
        <f>COUNTIF(E38,"OK")</f>
        <v>0</v>
      </c>
      <c r="F37" s="10"/>
      <c r="G37" s="9">
        <f>COUNTIF(H38,"OK")</f>
        <v>0</v>
      </c>
      <c r="I37" s="11"/>
      <c r="J37" s="9">
        <f>COUNTIF(K38,"OK")</f>
        <v>0</v>
      </c>
      <c r="L37" s="10"/>
      <c r="M37" s="9">
        <f>COUNTIF(N38,"OK")</f>
        <v>0</v>
      </c>
      <c r="O37" s="10"/>
      <c r="P37" s="9">
        <f>SUM(A37:M37)</f>
        <v>0</v>
      </c>
    </row>
    <row r="38" spans="1:15" ht="27.75" customHeight="1">
      <c r="A38" s="9">
        <f>SUM(B38,E38,H38,K38,N38)</f>
        <v>0</v>
      </c>
      <c r="B38" s="34" t="str">
        <f>IF(TRIM(C40)="","???",IF(TRIM(C40)="paperoga","OK","NO"))</f>
        <v>???</v>
      </c>
      <c r="C38" s="35"/>
      <c r="D38" s="8"/>
      <c r="E38" s="34" t="str">
        <f>IF(TRIM(F40)="","???",IF(TRIM(F40)="rebo","OK","NO"))</f>
        <v>???</v>
      </c>
      <c r="F38" s="35"/>
      <c r="H38" s="34" t="str">
        <f>IF(TRIM(I40)="","???",IF(TRIM(I40)="little gum","OK","NO"))</f>
        <v>???</v>
      </c>
      <c r="I38" s="35"/>
      <c r="K38" s="34" t="str">
        <f>IF(TRIM(L40)="","???",IF(TRIM(L40)="ciccio","OK","NO"))</f>
        <v>???</v>
      </c>
      <c r="L38" s="35"/>
      <c r="N38" s="34" t="str">
        <f>IF(TRIM(O40)="","???",IF(TRIM(O40)="rockerduck","OK","NO"))</f>
        <v>???</v>
      </c>
      <c r="O38" s="35"/>
    </row>
    <row r="39" spans="2:15" ht="96.75" customHeight="1">
      <c r="B39" s="25">
        <v>36</v>
      </c>
      <c r="C39" s="12"/>
      <c r="D39" s="8"/>
      <c r="E39" s="25">
        <v>37</v>
      </c>
      <c r="F39" s="12"/>
      <c r="H39" s="25">
        <v>38</v>
      </c>
      <c r="I39" s="12"/>
      <c r="K39" s="25">
        <v>39</v>
      </c>
      <c r="L39" s="12"/>
      <c r="N39" s="25">
        <v>40</v>
      </c>
      <c r="O39" s="12"/>
    </row>
    <row r="40" spans="2:15" ht="23.25" customHeight="1">
      <c r="B40" s="26" t="s">
        <v>3</v>
      </c>
      <c r="C40" s="1"/>
      <c r="D40" s="8"/>
      <c r="E40" s="26" t="s">
        <v>8</v>
      </c>
      <c r="F40" s="1"/>
      <c r="H40" s="26" t="s">
        <v>5</v>
      </c>
      <c r="I40" s="1"/>
      <c r="K40" s="26" t="s">
        <v>3</v>
      </c>
      <c r="L40" s="1"/>
      <c r="N40" s="26" t="s">
        <v>3</v>
      </c>
      <c r="O40" s="1"/>
    </row>
    <row r="41" spans="1:16" s="9" customFormat="1" ht="23.25" customHeight="1">
      <c r="A41" s="9">
        <f>COUNTIF(B42,"OK")</f>
        <v>0</v>
      </c>
      <c r="C41" s="10"/>
      <c r="D41" s="9">
        <f>COUNTIF(E42,"OK")</f>
        <v>0</v>
      </c>
      <c r="F41" s="10"/>
      <c r="G41" s="9">
        <f>COUNTIF(H42,"OK")</f>
        <v>0</v>
      </c>
      <c r="I41" s="11"/>
      <c r="J41" s="9">
        <f>COUNTIF(K42,"OK")</f>
        <v>0</v>
      </c>
      <c r="L41" s="10"/>
      <c r="M41" s="9">
        <f>COUNTIF(N42,"OK")</f>
        <v>0</v>
      </c>
      <c r="O41" s="10"/>
      <c r="P41" s="9">
        <f>SUM(A41:M41)</f>
        <v>0</v>
      </c>
    </row>
    <row r="42" spans="1:15" ht="27.75" customHeight="1">
      <c r="A42" s="9">
        <f>SUM(B42,E42,H42,K42,N42)</f>
        <v>0</v>
      </c>
      <c r="B42" s="34" t="str">
        <f>IF(TRIM(C44)="","???",IF(TRIM(C44)="chiquita","OK","NO"))</f>
        <v>???</v>
      </c>
      <c r="C42" s="35"/>
      <c r="D42" s="8"/>
      <c r="E42" s="34" t="str">
        <f>IF(TRIM(F44)="","???",IF(TRIM(F44)="pippo","OK","NO"))</f>
        <v>???</v>
      </c>
      <c r="F42" s="35"/>
      <c r="H42" s="34" t="str">
        <f>IF(TRIM(I44)="","???",IF(TRIM(I44)="paperetta ye ye","OK","NO"))</f>
        <v>???</v>
      </c>
      <c r="I42" s="35"/>
      <c r="K42" s="34" t="str">
        <f>IF(TRIM(L44)="","???",IF(TRIM(L44)="cip e ciop","OK","NO"))</f>
        <v>???</v>
      </c>
      <c r="L42" s="35"/>
      <c r="N42" s="34" t="str">
        <f>IF(TRIM(O44)="","???",IF(TRIM(O44)="gedeone","OK","NO"))</f>
        <v>???</v>
      </c>
      <c r="O42" s="35"/>
    </row>
    <row r="43" spans="2:15" ht="96.75" customHeight="1">
      <c r="B43" s="25">
        <v>41</v>
      </c>
      <c r="C43" s="12"/>
      <c r="D43" s="8"/>
      <c r="E43" s="25">
        <v>42</v>
      </c>
      <c r="F43" s="12"/>
      <c r="H43" s="25">
        <v>43</v>
      </c>
      <c r="I43" s="12"/>
      <c r="K43" s="25">
        <v>44</v>
      </c>
      <c r="L43" s="12"/>
      <c r="N43" s="25">
        <v>45</v>
      </c>
      <c r="O43" s="12"/>
    </row>
    <row r="44" spans="2:15" ht="23.25" customHeight="1">
      <c r="B44" s="26" t="s">
        <v>8</v>
      </c>
      <c r="C44" s="1"/>
      <c r="D44" s="8"/>
      <c r="E44" s="26" t="s">
        <v>3</v>
      </c>
      <c r="F44" s="1"/>
      <c r="H44" s="26" t="s">
        <v>5</v>
      </c>
      <c r="I44" s="1"/>
      <c r="K44" s="26" t="s">
        <v>3</v>
      </c>
      <c r="L44" s="1"/>
      <c r="N44" s="26" t="s">
        <v>8</v>
      </c>
      <c r="O44" s="1"/>
    </row>
    <row r="45" spans="1:16" s="9" customFormat="1" ht="23.25" customHeight="1">
      <c r="A45" s="9">
        <f>COUNTIF(B46,"OK")</f>
        <v>0</v>
      </c>
      <c r="C45" s="10"/>
      <c r="D45" s="9">
        <f>COUNTIF(E46,"OK")</f>
        <v>0</v>
      </c>
      <c r="F45" s="10"/>
      <c r="G45" s="9">
        <f>COUNTIF(H46,"OK")</f>
        <v>0</v>
      </c>
      <c r="I45" s="11"/>
      <c r="J45" s="9">
        <f>COUNTIF(K46,"OK")</f>
        <v>0</v>
      </c>
      <c r="L45" s="10"/>
      <c r="M45" s="9">
        <f>COUNTIF(N46,"OK")</f>
        <v>0</v>
      </c>
      <c r="O45" s="10"/>
      <c r="P45" s="9">
        <f>SUM(A45:M45)</f>
        <v>0</v>
      </c>
    </row>
    <row r="46" spans="1:15" ht="27.75" customHeight="1">
      <c r="A46" s="9">
        <f>SUM(B46,E46,H46,K46,N46)</f>
        <v>0</v>
      </c>
      <c r="B46" s="34" t="str">
        <f>IF(TRIM(C48)="","???",IF(TRIM(C48)="archimede","OK","NO"))</f>
        <v>???</v>
      </c>
      <c r="C46" s="35"/>
      <c r="D46" s="8"/>
      <c r="E46" s="34" t="str">
        <f>IF(TRIM(F48)="","???",IF(TRIM(F48)="plottigat","OK","NO"))</f>
        <v>???</v>
      </c>
      <c r="F46" s="35"/>
      <c r="H46" s="34" t="str">
        <f>IF(TRIM(I48)="","???",IF(TRIM(I48)="sgrizzo","OK","NO"))</f>
        <v>???</v>
      </c>
      <c r="I46" s="35"/>
      <c r="K46" s="34" t="str">
        <f>IF(TRIM(L48)="","???",IF(TRIM(L48)="betty lou","OK","NO"))</f>
        <v>???</v>
      </c>
      <c r="L46" s="35"/>
      <c r="N46" s="34" t="str">
        <f>IF(TRIM(O48)="","???",IF(TRIM(O48)="orazio","OK","NO"))</f>
        <v>???</v>
      </c>
      <c r="O46" s="35"/>
    </row>
    <row r="47" spans="2:15" ht="96.75" customHeight="1">
      <c r="B47" s="25">
        <v>46</v>
      </c>
      <c r="C47" s="12"/>
      <c r="D47" s="8"/>
      <c r="E47" s="25">
        <v>47</v>
      </c>
      <c r="F47" s="12"/>
      <c r="H47" s="25">
        <v>48</v>
      </c>
      <c r="I47" s="12"/>
      <c r="K47" s="25">
        <v>49</v>
      </c>
      <c r="L47" s="12"/>
      <c r="N47" s="25">
        <v>50</v>
      </c>
      <c r="O47" s="12"/>
    </row>
    <row r="48" spans="2:15" ht="23.25" customHeight="1">
      <c r="B48" s="26" t="s">
        <v>3</v>
      </c>
      <c r="C48" s="1"/>
      <c r="D48" s="8"/>
      <c r="E48" s="26" t="s">
        <v>5</v>
      </c>
      <c r="F48" s="1"/>
      <c r="H48" s="26" t="s">
        <v>5</v>
      </c>
      <c r="I48" s="1"/>
      <c r="K48" s="26" t="s">
        <v>6</v>
      </c>
      <c r="L48" s="1"/>
      <c r="N48" s="26" t="s">
        <v>3</v>
      </c>
      <c r="O48" s="1"/>
    </row>
    <row r="49" spans="1:16" s="9" customFormat="1" ht="23.25" customHeight="1">
      <c r="A49" s="9">
        <f>COUNTIF(B50,"OK")</f>
        <v>0</v>
      </c>
      <c r="C49" s="10"/>
      <c r="D49" s="9">
        <f>COUNTIF(E50,"OK")</f>
        <v>0</v>
      </c>
      <c r="F49" s="10"/>
      <c r="G49" s="9">
        <f>COUNTIF(H50,"OK")</f>
        <v>0</v>
      </c>
      <c r="I49" s="11"/>
      <c r="J49" s="9">
        <f>COUNTIF(K50,"OK")</f>
        <v>0</v>
      </c>
      <c r="L49" s="10"/>
      <c r="M49" s="9">
        <f>COUNTIF(N50,"OK")</f>
        <v>0</v>
      </c>
      <c r="O49" s="10"/>
      <c r="P49" s="9">
        <f>SUM(A49:M49)</f>
        <v>0</v>
      </c>
    </row>
    <row r="50" spans="1:15" ht="27.75" customHeight="1">
      <c r="A50" s="9">
        <f>SUM(B50,E50,H50,K50,N50)</f>
        <v>0</v>
      </c>
      <c r="B50" s="34" t="str">
        <f>IF(TRIM(C52)="","???",IF(TRIM(C52)="zapotec","OK","NO"))</f>
        <v>???</v>
      </c>
      <c r="C50" s="35"/>
      <c r="D50" s="8"/>
      <c r="E50" s="34" t="str">
        <f>IF(TRIM(F52)="","???",IF(TRIM(F52)="qui quo qua","OK","NO"))</f>
        <v>???</v>
      </c>
      <c r="F50" s="35"/>
      <c r="H50" s="34" t="str">
        <f>IF(TRIM(I52)="","???",IF(TRIM(I52)="miss paperett","OK","NO"))</f>
        <v>???</v>
      </c>
      <c r="I50" s="35"/>
      <c r="K50" s="34" t="str">
        <f>IF(TRIM(L52)="","???",IF(TRIM(L52)="moby duck","OK","NO"))</f>
        <v>???</v>
      </c>
      <c r="L50" s="35"/>
      <c r="N50" s="34" t="str">
        <f>IF(TRIM(O52)="","???",IF(TRIM(O52)="paperinika","OK","NO"))</f>
        <v>???</v>
      </c>
      <c r="O50" s="35"/>
    </row>
    <row r="51" spans="2:15" ht="96.75" customHeight="1">
      <c r="B51" s="25">
        <v>51</v>
      </c>
      <c r="C51" s="12"/>
      <c r="D51" s="8"/>
      <c r="E51" s="25">
        <v>52</v>
      </c>
      <c r="F51" s="12"/>
      <c r="H51" s="25">
        <v>53</v>
      </c>
      <c r="I51" s="12"/>
      <c r="K51" s="25">
        <v>54</v>
      </c>
      <c r="L51" s="12"/>
      <c r="N51" s="25">
        <v>55</v>
      </c>
      <c r="O51" s="12"/>
    </row>
    <row r="52" spans="2:15" ht="23.25" customHeight="1">
      <c r="B52" s="26" t="s">
        <v>6</v>
      </c>
      <c r="C52" s="1"/>
      <c r="D52" s="8"/>
      <c r="E52" s="26" t="s">
        <v>3</v>
      </c>
      <c r="F52" s="1"/>
      <c r="H52" s="26" t="s">
        <v>6</v>
      </c>
      <c r="I52" s="1"/>
      <c r="K52" s="26" t="s">
        <v>5</v>
      </c>
      <c r="L52" s="1"/>
      <c r="N52" s="26" t="s">
        <v>8</v>
      </c>
      <c r="O52" s="1"/>
    </row>
    <row r="53" spans="1:16" s="9" customFormat="1" ht="23.25" customHeight="1">
      <c r="A53" s="9">
        <f>COUNTIF(B54,"OK")</f>
        <v>0</v>
      </c>
      <c r="C53" s="10"/>
      <c r="D53" s="9">
        <f>COUNTIF(E54,"OK")</f>
        <v>0</v>
      </c>
      <c r="F53" s="10"/>
      <c r="G53" s="9">
        <f>COUNTIF(H54,"OK")</f>
        <v>0</v>
      </c>
      <c r="I53" s="11"/>
      <c r="J53" s="9">
        <f>COUNTIF(K54,"OK")</f>
        <v>0</v>
      </c>
      <c r="L53" s="10"/>
      <c r="M53" s="9">
        <f>COUNTIF(N54,"OK")</f>
        <v>0</v>
      </c>
      <c r="O53" s="10"/>
      <c r="P53" s="9">
        <f>SUM(A53:M53)</f>
        <v>0</v>
      </c>
    </row>
    <row r="54" spans="1:15" ht="27.75" customHeight="1">
      <c r="A54" s="9">
        <f>SUM(B54,E54,H54,K54,N54)</f>
        <v>0</v>
      </c>
      <c r="B54" s="34" t="str">
        <f>IF(TRIM(C56)="","???",IF(TRIM(C56)="zantaf","OK","NO"))</f>
        <v>???</v>
      </c>
      <c r="C54" s="35"/>
      <c r="D54" s="8"/>
      <c r="E54" s="34" t="str">
        <f>IF(TRIM(F56)="","???",IF(TRIM(F56)="atomino bip bip","OK","NO"))</f>
        <v>???</v>
      </c>
      <c r="F54" s="35"/>
      <c r="H54" s="34" t="str">
        <f>IF(TRIM(I56)="","???",IF(TRIM(I56)="paperon de paperoni","OK","NO"))</f>
        <v>???</v>
      </c>
      <c r="I54" s="35"/>
      <c r="K54" s="34" t="str">
        <f>IF(TRIM(L56)="","???",IF(TRIM(L56)="dinamite bla","OK","NO"))</f>
        <v>???</v>
      </c>
      <c r="L54" s="35"/>
      <c r="N54" s="34" t="str">
        <f>IF(TRIM(O56)="","???",IF(TRIM(O56)="gambadilegno","OK","NO"))</f>
        <v>???</v>
      </c>
      <c r="O54" s="35"/>
    </row>
    <row r="55" spans="2:15" ht="96.75" customHeight="1">
      <c r="B55" s="25">
        <v>56</v>
      </c>
      <c r="C55" s="12"/>
      <c r="D55" s="8"/>
      <c r="E55" s="25">
        <v>57</v>
      </c>
      <c r="F55" s="12"/>
      <c r="H55" s="25">
        <v>58</v>
      </c>
      <c r="I55" s="12"/>
      <c r="K55" s="25">
        <v>59</v>
      </c>
      <c r="L55" s="12"/>
      <c r="N55" s="25">
        <v>60</v>
      </c>
      <c r="O55" s="12"/>
    </row>
    <row r="56" spans="2:15" ht="23.25" customHeight="1">
      <c r="B56" s="26" t="s">
        <v>8</v>
      </c>
      <c r="C56" s="1"/>
      <c r="D56" s="8"/>
      <c r="E56" s="26" t="s">
        <v>8</v>
      </c>
      <c r="F56" s="1"/>
      <c r="H56" s="26" t="s">
        <v>3</v>
      </c>
      <c r="I56" s="1"/>
      <c r="K56" s="26" t="s">
        <v>5</v>
      </c>
      <c r="L56" s="1"/>
      <c r="N56" s="26" t="s">
        <v>3</v>
      </c>
      <c r="O56" s="1"/>
    </row>
    <row r="57" spans="1:16" s="9" customFormat="1" ht="23.25" customHeight="1">
      <c r="A57" s="9">
        <f>COUNTIF(B58,"OK")</f>
        <v>0</v>
      </c>
      <c r="C57" s="10"/>
      <c r="D57" s="9">
        <f>COUNTIF(E58,"OK")</f>
        <v>0</v>
      </c>
      <c r="F57" s="10"/>
      <c r="G57" s="9">
        <f>COUNTIF(H58,"OK")</f>
        <v>0</v>
      </c>
      <c r="I57" s="11"/>
      <c r="J57" s="9">
        <f>COUNTIF(K58,"OK")</f>
        <v>0</v>
      </c>
      <c r="L57" s="10"/>
      <c r="M57" s="9">
        <f>COUNTIF(N58,"OK")</f>
        <v>0</v>
      </c>
      <c r="O57" s="10"/>
      <c r="P57" s="9">
        <f>SUM(A57:M57)</f>
        <v>0</v>
      </c>
    </row>
    <row r="58" spans="1:15" ht="27.75" customHeight="1">
      <c r="A58" s="9">
        <f>SUM(B58,E58,H58,K58,N58)</f>
        <v>0</v>
      </c>
      <c r="B58" s="34" t="str">
        <f>IF(TRIM(C60)="","???",IF(TRIM(C60)="reginella","OK","NO"))</f>
        <v>???</v>
      </c>
      <c r="C58" s="35"/>
      <c r="D58" s="8"/>
      <c r="E58" s="34" t="str">
        <f>IF(TRIM(F60)="","???",IF(TRIM(F60)="louis","OK","NO"))</f>
        <v>???</v>
      </c>
      <c r="F58" s="35"/>
      <c r="H58" s="34" t="str">
        <f>IF(TRIM(I60)="","???",IF(TRIM(I60)="malachia","OK","NO"))</f>
        <v>???</v>
      </c>
      <c r="I58" s="35"/>
      <c r="K58" s="34" t="str">
        <f>IF(TRIM(L60)="","???",IF(TRIM(L60)="gancio","OK","NO"))</f>
        <v>???</v>
      </c>
      <c r="L58" s="35"/>
      <c r="N58" s="34" t="str">
        <f>IF(TRIM(O60)="","???",IF(TRIM(O60)="minni","OK","NO"))</f>
        <v>???</v>
      </c>
      <c r="O58" s="35"/>
    </row>
    <row r="59" spans="2:15" ht="96.75" customHeight="1">
      <c r="B59" s="25">
        <v>61</v>
      </c>
      <c r="C59" s="12"/>
      <c r="D59" s="8"/>
      <c r="E59" s="25">
        <v>62</v>
      </c>
      <c r="F59" s="12"/>
      <c r="H59" s="25">
        <v>63</v>
      </c>
      <c r="I59" s="12"/>
      <c r="K59" s="25">
        <v>64</v>
      </c>
      <c r="L59" s="12"/>
      <c r="N59" s="25">
        <v>65</v>
      </c>
      <c r="O59" s="12"/>
    </row>
    <row r="60" spans="2:15" ht="23.25" customHeight="1">
      <c r="B60" s="26" t="s">
        <v>8</v>
      </c>
      <c r="C60" s="1"/>
      <c r="D60" s="8"/>
      <c r="E60" s="26" t="s">
        <v>6</v>
      </c>
      <c r="F60" s="1"/>
      <c r="H60" s="26" t="s">
        <v>5</v>
      </c>
      <c r="I60" s="1"/>
      <c r="K60" s="26" t="s">
        <v>6</v>
      </c>
      <c r="L60" s="1"/>
      <c r="N60" s="26" t="s">
        <v>3</v>
      </c>
      <c r="O60" s="1"/>
    </row>
    <row r="61" spans="1:16" s="9" customFormat="1" ht="23.25" customHeight="1">
      <c r="A61" s="9">
        <f>COUNTIF(B62,"OK")</f>
        <v>0</v>
      </c>
      <c r="C61" s="10"/>
      <c r="D61" s="9">
        <f>COUNTIF(E62,"OK")</f>
        <v>0</v>
      </c>
      <c r="F61" s="10"/>
      <c r="G61" s="9">
        <f>COUNTIF(H62,"OK")</f>
        <v>0</v>
      </c>
      <c r="I61" s="11"/>
      <c r="J61" s="9">
        <f>COUNTIF(K62,"OK")</f>
        <v>0</v>
      </c>
      <c r="L61" s="10"/>
      <c r="M61" s="9">
        <f>COUNTIF(N62,"OK")</f>
        <v>0</v>
      </c>
      <c r="O61" s="10"/>
      <c r="P61" s="9">
        <f>SUM(A61:M61)</f>
        <v>0</v>
      </c>
    </row>
    <row r="62" spans="1:15" ht="27.75" customHeight="1">
      <c r="A62" s="9">
        <f>SUM(B62,E62,H62,K62,N62)</f>
        <v>0</v>
      </c>
      <c r="B62" s="34" t="str">
        <f>IF(TRIM(C64)="","???",IF(TRIM(C64)="pluto","OK","NO"))</f>
        <v>???</v>
      </c>
      <c r="C62" s="35"/>
      <c r="D62" s="8"/>
      <c r="E62" s="34" t="str">
        <f>IF(TRIM(F64)="","???",IF(TRIM(F64)="nocciola","OK","NO"))</f>
        <v>???</v>
      </c>
      <c r="F62" s="35"/>
      <c r="H62" s="34" t="str">
        <f>IF(TRIM(I64)="","???",IF(TRIM(I64)="codino","OK","NO"))</f>
        <v>???</v>
      </c>
      <c r="I62" s="35"/>
      <c r="K62" s="34" t="str">
        <f>IF(TRIM(L64)="","???",IF(TRIM(L64)="macchia nera","OK","NO"))</f>
        <v>???</v>
      </c>
      <c r="L62" s="35"/>
      <c r="N62" s="34" t="str">
        <f>IF(TRIM(O64)="","???",IF(TRIM(O64)="indiana pipps","OK","NO"))</f>
        <v>???</v>
      </c>
      <c r="O62" s="35"/>
    </row>
    <row r="63" spans="2:15" ht="96.75" customHeight="1">
      <c r="B63" s="25">
        <v>66</v>
      </c>
      <c r="C63" s="12"/>
      <c r="D63" s="8"/>
      <c r="E63" s="25">
        <v>67</v>
      </c>
      <c r="F63" s="12"/>
      <c r="H63" s="25">
        <v>68</v>
      </c>
      <c r="I63" s="12"/>
      <c r="K63" s="25">
        <v>69</v>
      </c>
      <c r="L63" s="12"/>
      <c r="N63" s="25">
        <v>70</v>
      </c>
      <c r="O63" s="12"/>
    </row>
    <row r="64" spans="2:15" ht="23.25" customHeight="1">
      <c r="B64" s="26" t="s">
        <v>3</v>
      </c>
      <c r="C64" s="1"/>
      <c r="D64" s="8"/>
      <c r="E64" s="26" t="s">
        <v>6</v>
      </c>
      <c r="F64" s="1"/>
      <c r="H64" s="26" t="s">
        <v>4</v>
      </c>
      <c r="I64" s="1"/>
      <c r="K64" s="26" t="s">
        <v>3</v>
      </c>
      <c r="L64" s="1"/>
      <c r="N64" s="26" t="s">
        <v>6</v>
      </c>
      <c r="O64" s="1"/>
    </row>
    <row r="65" spans="1:16" s="9" customFormat="1" ht="23.25" customHeight="1">
      <c r="A65" s="9">
        <f>COUNTIF(B66,"OK")</f>
        <v>0</v>
      </c>
      <c r="C65" s="10"/>
      <c r="D65" s="9">
        <f>COUNTIF(E66,"OK")</f>
        <v>0</v>
      </c>
      <c r="F65" s="10"/>
      <c r="G65" s="9">
        <f>COUNTIF(H66,"OK")</f>
        <v>0</v>
      </c>
      <c r="I65" s="11"/>
      <c r="J65" s="9">
        <f>COUNTIF(K66,"OK")</f>
        <v>0</v>
      </c>
      <c r="L65" s="10"/>
      <c r="M65" s="9">
        <f>COUNTIF(N66,"OK")</f>
        <v>0</v>
      </c>
      <c r="O65" s="10"/>
      <c r="P65" s="9">
        <f>SUM(A65:M65)</f>
        <v>0</v>
      </c>
    </row>
    <row r="66" spans="1:15" ht="27.75" customHeight="1">
      <c r="A66" s="9">
        <f>SUM(B66,E66,H66,K66,N66)</f>
        <v>0</v>
      </c>
      <c r="B66" s="34" t="str">
        <f>IF(TRIM(C68)="","???",IF(TRIM(C68)="topolino","OK","NO"))</f>
        <v>???</v>
      </c>
      <c r="C66" s="35"/>
      <c r="D66" s="8"/>
      <c r="E66" s="34" t="str">
        <f>IF(TRIM(F68)="","???",IF(TRIM(F68)="cuordipietra","OK","NO"))</f>
        <v>???</v>
      </c>
      <c r="F66" s="35"/>
      <c r="H66" s="34" t="str">
        <f>IF(TRIM(I68)="","???",IF(TRIM(I68)="tip e tap","OK","NO"))</f>
        <v>???</v>
      </c>
      <c r="I66" s="35"/>
      <c r="K66" s="34" t="str">
        <f>IF(TRIM(L68)="","???",IF(TRIM(L68)="basettoni","OK","NO"))</f>
        <v>???</v>
      </c>
      <c r="L66" s="35"/>
      <c r="N66" s="34" t="str">
        <f>IF(TRIM(O68)="","???",IF(TRIM(O68)="buci","OK","NO"))</f>
        <v>???</v>
      </c>
      <c r="O66" s="35"/>
    </row>
    <row r="67" spans="2:15" ht="96.75" customHeight="1">
      <c r="B67" s="25">
        <v>71</v>
      </c>
      <c r="C67" s="12"/>
      <c r="D67" s="8"/>
      <c r="E67" s="25">
        <v>72</v>
      </c>
      <c r="F67" s="12"/>
      <c r="H67" s="25">
        <v>73</v>
      </c>
      <c r="I67" s="12"/>
      <c r="K67" s="25">
        <v>74</v>
      </c>
      <c r="L67" s="12"/>
      <c r="N67" s="25">
        <v>75</v>
      </c>
      <c r="O67" s="12"/>
    </row>
    <row r="68" spans="2:15" ht="23.25" customHeight="1">
      <c r="B68" s="26" t="s">
        <v>3</v>
      </c>
      <c r="C68" s="1"/>
      <c r="D68" s="8"/>
      <c r="E68" s="26" t="s">
        <v>8</v>
      </c>
      <c r="F68" s="1"/>
      <c r="H68" s="26" t="s">
        <v>3</v>
      </c>
      <c r="I68" s="1"/>
      <c r="K68" s="26" t="s">
        <v>3</v>
      </c>
      <c r="L68" s="1"/>
      <c r="N68" s="26" t="s">
        <v>4</v>
      </c>
      <c r="O68" s="1"/>
    </row>
  </sheetData>
  <sheetProtection password="C363" sheet="1" objects="1" scenarios="1" selectLockedCells="1"/>
  <mergeCells count="76">
    <mergeCell ref="K10:L10"/>
    <mergeCell ref="N10:O10"/>
    <mergeCell ref="E10:F10"/>
    <mergeCell ref="B10:C10"/>
    <mergeCell ref="H10:I10"/>
    <mergeCell ref="N14:O14"/>
    <mergeCell ref="B14:C14"/>
    <mergeCell ref="E14:F14"/>
    <mergeCell ref="H14:I14"/>
    <mergeCell ref="K14:L14"/>
    <mergeCell ref="N18:O18"/>
    <mergeCell ref="B18:C18"/>
    <mergeCell ref="E18:F18"/>
    <mergeCell ref="H18:I18"/>
    <mergeCell ref="K18:L18"/>
    <mergeCell ref="N22:O22"/>
    <mergeCell ref="B22:C22"/>
    <mergeCell ref="E22:F22"/>
    <mergeCell ref="H22:I22"/>
    <mergeCell ref="K22:L22"/>
    <mergeCell ref="N26:O26"/>
    <mergeCell ref="B26:C26"/>
    <mergeCell ref="E26:F26"/>
    <mergeCell ref="H26:I26"/>
    <mergeCell ref="K26:L26"/>
    <mergeCell ref="N66:O66"/>
    <mergeCell ref="B66:C66"/>
    <mergeCell ref="E66:F66"/>
    <mergeCell ref="H66:I66"/>
    <mergeCell ref="K66:L66"/>
    <mergeCell ref="N62:O62"/>
    <mergeCell ref="B62:C62"/>
    <mergeCell ref="E62:F62"/>
    <mergeCell ref="H62:I62"/>
    <mergeCell ref="K62:L62"/>
    <mergeCell ref="N30:O30"/>
    <mergeCell ref="B30:C30"/>
    <mergeCell ref="E30:F30"/>
    <mergeCell ref="H30:I30"/>
    <mergeCell ref="K30:L30"/>
    <mergeCell ref="B34:C34"/>
    <mergeCell ref="E34:F34"/>
    <mergeCell ref="K34:L34"/>
    <mergeCell ref="N34:O34"/>
    <mergeCell ref="H34:I34"/>
    <mergeCell ref="N38:O38"/>
    <mergeCell ref="B38:C38"/>
    <mergeCell ref="E38:F38"/>
    <mergeCell ref="H38:I38"/>
    <mergeCell ref="K38:L38"/>
    <mergeCell ref="N42:O42"/>
    <mergeCell ref="B42:C42"/>
    <mergeCell ref="E42:F42"/>
    <mergeCell ref="H42:I42"/>
    <mergeCell ref="K42:L42"/>
    <mergeCell ref="N46:O46"/>
    <mergeCell ref="B46:C46"/>
    <mergeCell ref="E46:F46"/>
    <mergeCell ref="H46:I46"/>
    <mergeCell ref="K46:L46"/>
    <mergeCell ref="K54:L54"/>
    <mergeCell ref="N50:O50"/>
    <mergeCell ref="B50:C50"/>
    <mergeCell ref="E50:F50"/>
    <mergeCell ref="H50:I50"/>
    <mergeCell ref="K50:L50"/>
    <mergeCell ref="J2:O4"/>
    <mergeCell ref="N58:O58"/>
    <mergeCell ref="B58:C58"/>
    <mergeCell ref="E58:F58"/>
    <mergeCell ref="H58:I58"/>
    <mergeCell ref="K58:L58"/>
    <mergeCell ref="N54:O54"/>
    <mergeCell ref="B54:C54"/>
    <mergeCell ref="E54:F54"/>
    <mergeCell ref="H54:I54"/>
  </mergeCells>
  <conditionalFormatting sqref="K27 E11 B11 H11 K11 N11 H15 N19 H23 N63 N59 H63 N27 H31 N35 H39 K43 B43 N47 N43 H47 K51 B51 N51 H55 H67 K67 B67 B27 B59 K15 E15 N15 E19 B15 H19 K19 B19 K23 E23 N23 E27 B23 H27 E67 B63 K63 E63 K31 E31 N31 E35 B31 H35 K35 B35 K39 E39 N39 E43 B39 H43 K47 E47 E51 B47 H51 K55 E55 N55 E59 B55 H59 K59 N67">
    <cfRule type="expression" priority="1" dxfId="0" stopIfTrue="1">
      <formula>(C10="2 punti")</formula>
    </cfRule>
    <cfRule type="expression" priority="2" dxfId="1" stopIfTrue="1">
      <formula>(C10="esatto")</formula>
    </cfRule>
    <cfRule type="expression" priority="3" dxfId="2" stopIfTrue="1">
      <formula>(C10="nooo!")</formula>
    </cfRule>
  </conditionalFormatting>
  <conditionalFormatting sqref="B10:C10 E10:F10 H10:I10 K10:L10 N10:O10 B14:C14 E14:F14 H14:I14 K14:L14 N14:O14 B18:C18 E18:F18 H18:I18 K18:L18 N18:O18 B22:C22 E22:F22 H22:I22 K22:L22 N22:O22 B26:C26 E26:F26 H26:I26 K26:L26 N26:O26 B30:C30 E30:F30 H30:I30 K30:L30 N30:O30 B34:C34 E34:F34 H34:I34 K34:L34 N34:O34 N38:O38 K38:L38 H38:I38 B38:C38 E38:F38 B42:C42 E42:F42 H42:I42 K42:L42 N42:O42 N46:O46 K46:L46 H46:I46 E46:F46 B46:C46 B50:C50 E50:F50 H50:I50 K50:L50 N50:O50 N54:O54 K54:L54 H54:I54 E54:F54 B54:C54 B58:C58 E58:F58 H58:I58 K58:L58 N58:O58 N62:O62 K62:L62 H62:I62 E62:F62 E66:F66 H66:I66 K66:L66 N66:O66 B66:C66 B62:C62">
    <cfRule type="expression" priority="4" dxfId="0" stopIfTrue="1">
      <formula>(B10="???")</formula>
    </cfRule>
    <cfRule type="expression" priority="5" dxfId="3" stopIfTrue="1">
      <formula>(B10="OK")</formula>
    </cfRule>
    <cfRule type="expression" priority="6" dxfId="2" stopIfTrue="1">
      <formula>(B10="NO")</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Paolo Castagno</cp:lastModifiedBy>
  <dcterms:created xsi:type="dcterms:W3CDTF">2004-04-26T10:10:21Z</dcterms:created>
  <dcterms:modified xsi:type="dcterms:W3CDTF">2004-06-14T15:59:25Z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189375159</vt:i4>
  </property>
  <property fmtid="{D5CDD505-2E9C-101B-9397-08002B2CF9AE}" pid="3" name="_EmailSubject">
    <vt:lpwstr/>
  </property>
  <property fmtid="{D5CDD505-2E9C-101B-9397-08002B2CF9AE}" pid="4" name="_AuthorEmail">
    <vt:lpwstr>fcacciuttolo@sogei.it</vt:lpwstr>
  </property>
  <property fmtid="{D5CDD505-2E9C-101B-9397-08002B2CF9AE}" pid="5" name="_AuthorEmailDisplayName">
    <vt:lpwstr>CACCIUTTOLO FRANCESCO</vt:lpwstr>
  </property>
  <property fmtid="{D5CDD505-2E9C-101B-9397-08002B2CF9AE}" pid="6" name="_PreviousAdHocReviewCycleID">
    <vt:i4>578729382</vt:i4>
  </property>
</Properties>
</file>